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rishclerk/Desktop/PARISH COUNCIL/Excel Finance/2023:24 Yr End Budget, Cash book, and Bank Recs./"/>
    </mc:Choice>
  </mc:AlternateContent>
  <xr:revisionPtr revIDLastSave="0" documentId="13_ncr:1_{2E5633DE-05D0-1A4B-BEB6-1D7AFD7759BE}" xr6:coauthVersionLast="47" xr6:coauthVersionMax="47" xr10:uidLastSave="{00000000-0000-0000-0000-000000000000}"/>
  <bookViews>
    <workbookView xWindow="0" yWindow="500" windowWidth="51200" windowHeight="26600" activeTab="13" xr2:uid="{C731370A-ECBE-F241-AB11-2F4AA4FDAF80}"/>
  </bookViews>
  <sheets>
    <sheet name="April 23" sheetId="1" r:id="rId1"/>
    <sheet name="May 23" sheetId="2" r:id="rId2"/>
    <sheet name="June 23" sheetId="3" r:id="rId3"/>
    <sheet name="July 23" sheetId="4" r:id="rId4"/>
    <sheet name="Aug 23" sheetId="5" r:id="rId5"/>
    <sheet name="Sep 23" sheetId="6" r:id="rId6"/>
    <sheet name="Oct 23" sheetId="7" r:id="rId7"/>
    <sheet name="Nov 23" sheetId="8" r:id="rId8"/>
    <sheet name="Dec 23" sheetId="9" r:id="rId9"/>
    <sheet name="Jan 24" sheetId="10" r:id="rId10"/>
    <sheet name="Feb 24" sheetId="11" r:id="rId11"/>
    <sheet name="Mar 24" sheetId="12" r:id="rId12"/>
    <sheet name="Yr end Budget" sheetId="13" r:id="rId13"/>
    <sheet name="Cashbook" sheetId="14" r:id="rId14"/>
  </sheets>
  <definedNames>
    <definedName name="_xlnm.Print_Area" localSheetId="0">'April 23'!$A$1:$H$40</definedName>
    <definedName name="_xlnm.Print_Area" localSheetId="4">'Aug 23'!$A$1:$H$35</definedName>
    <definedName name="_xlnm.Print_Area" localSheetId="10">'Feb 24'!$A$1:$H$34</definedName>
    <definedName name="_xlnm.Print_Area" localSheetId="1">'May 23'!$A$1:$H$38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4" l="1"/>
  <c r="H97" i="14"/>
  <c r="H96" i="14"/>
  <c r="H83" i="14"/>
  <c r="H59" i="14"/>
  <c r="H58" i="14"/>
  <c r="H54" i="14"/>
  <c r="H28" i="14"/>
  <c r="H19" i="14"/>
  <c r="H15" i="14"/>
  <c r="H10" i="14"/>
  <c r="I4" i="14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I93" i="14" s="1"/>
  <c r="I94" i="14" s="1"/>
  <c r="I95" i="14" s="1"/>
  <c r="I96" i="14" s="1"/>
  <c r="I97" i="14" s="1"/>
  <c r="I98" i="14" s="1"/>
  <c r="I99" i="14" s="1"/>
  <c r="I100" i="14" s="1"/>
  <c r="I101" i="14" s="1"/>
  <c r="I102" i="14" s="1"/>
  <c r="I103" i="14" s="1"/>
  <c r="I104" i="14" s="1"/>
  <c r="I105" i="14" s="1"/>
  <c r="I106" i="14" s="1"/>
  <c r="I107" i="14" s="1"/>
  <c r="I108" i="14" s="1"/>
  <c r="I109" i="14" s="1"/>
  <c r="I110" i="14" s="1"/>
  <c r="I111" i="14" s="1"/>
  <c r="I112" i="14" s="1"/>
  <c r="I113" i="14" s="1"/>
  <c r="I114" i="14" s="1"/>
  <c r="I115" i="14" s="1"/>
  <c r="I116" i="14" s="1"/>
  <c r="I117" i="14" s="1"/>
  <c r="I118" i="14" s="1"/>
  <c r="I119" i="14" s="1"/>
  <c r="I120" i="14" s="1"/>
  <c r="I121" i="14" s="1"/>
  <c r="I122" i="14" s="1"/>
  <c r="I123" i="14" s="1"/>
  <c r="I124" i="14" s="1"/>
  <c r="I125" i="14" s="1"/>
  <c r="I126" i="14" s="1"/>
  <c r="I127" i="14" s="1"/>
  <c r="I128" i="14" s="1"/>
  <c r="I129" i="14" s="1"/>
  <c r="I130" i="14" s="1"/>
  <c r="I131" i="14" s="1"/>
  <c r="I132" i="14" s="1"/>
  <c r="I133" i="14" s="1"/>
  <c r="I134" i="14" s="1"/>
  <c r="I135" i="14" s="1"/>
  <c r="I136" i="14" s="1"/>
  <c r="I137" i="14" s="1"/>
  <c r="I138" i="14" s="1"/>
  <c r="I139" i="14" s="1"/>
  <c r="I140" i="14" s="1"/>
  <c r="I141" i="14" s="1"/>
  <c r="I142" i="14" s="1"/>
  <c r="I143" i="14" s="1"/>
  <c r="I144" i="14" s="1"/>
  <c r="I145" i="14" s="1"/>
  <c r="I146" i="14" s="1"/>
  <c r="I147" i="14" s="1"/>
  <c r="I148" i="14" s="1"/>
  <c r="I3" i="14"/>
  <c r="Q51" i="13"/>
  <c r="P51" i="13"/>
  <c r="O51" i="13"/>
  <c r="N51" i="13"/>
  <c r="M51" i="13"/>
  <c r="L51" i="13"/>
  <c r="K51" i="13"/>
  <c r="J51" i="13"/>
  <c r="I51" i="13"/>
  <c r="H51" i="13"/>
  <c r="G51" i="13"/>
  <c r="F51" i="13"/>
  <c r="T51" i="13" s="1"/>
  <c r="C51" i="13"/>
  <c r="S50" i="13"/>
  <c r="R50" i="13"/>
  <c r="R49" i="13"/>
  <c r="S49" i="13" s="1"/>
  <c r="R48" i="13"/>
  <c r="S48" i="13" s="1"/>
  <c r="S47" i="13"/>
  <c r="R47" i="13"/>
  <c r="R46" i="13"/>
  <c r="S46" i="13" s="1"/>
  <c r="R45" i="13"/>
  <c r="S45" i="13" s="1"/>
  <c r="S44" i="13"/>
  <c r="R44" i="13"/>
  <c r="R43" i="13"/>
  <c r="S43" i="13" s="1"/>
  <c r="R42" i="13"/>
  <c r="S42" i="13" s="1"/>
  <c r="S41" i="13"/>
  <c r="R41" i="13"/>
  <c r="R40" i="13"/>
  <c r="S40" i="13" s="1"/>
  <c r="R39" i="13"/>
  <c r="S39" i="13" s="1"/>
  <c r="S38" i="13"/>
  <c r="R38" i="13"/>
  <c r="R37" i="13"/>
  <c r="S37" i="13" s="1"/>
  <c r="R36" i="13"/>
  <c r="S36" i="13" s="1"/>
  <c r="S35" i="13"/>
  <c r="R35" i="13"/>
  <c r="R34" i="13"/>
  <c r="S34" i="13" s="1"/>
  <c r="R33" i="13"/>
  <c r="S33" i="13" s="1"/>
  <c r="S32" i="13"/>
  <c r="R32" i="13"/>
  <c r="R31" i="13"/>
  <c r="S31" i="13" s="1"/>
  <c r="R30" i="13"/>
  <c r="S30" i="13" s="1"/>
  <c r="S29" i="13"/>
  <c r="R29" i="13"/>
  <c r="R28" i="13"/>
  <c r="S28" i="13" s="1"/>
  <c r="R27" i="13"/>
  <c r="S27" i="13" s="1"/>
  <c r="S26" i="13"/>
  <c r="R26" i="13"/>
  <c r="R25" i="13"/>
  <c r="S25" i="13" s="1"/>
  <c r="R24" i="13"/>
  <c r="S24" i="13" s="1"/>
  <c r="S23" i="13"/>
  <c r="R23" i="13"/>
  <c r="R22" i="13"/>
  <c r="S22" i="13" s="1"/>
  <c r="R21" i="13"/>
  <c r="S21" i="13" s="1"/>
  <c r="S20" i="13"/>
  <c r="R20" i="13"/>
  <c r="R19" i="13"/>
  <c r="S19" i="13" s="1"/>
  <c r="R18" i="13"/>
  <c r="S18" i="13" s="1"/>
  <c r="S17" i="13"/>
  <c r="R17" i="13"/>
  <c r="R16" i="13"/>
  <c r="S16" i="13" s="1"/>
  <c r="R15" i="13"/>
  <c r="R51" i="13" s="1"/>
  <c r="Q11" i="13"/>
  <c r="P11" i="13"/>
  <c r="O11" i="13"/>
  <c r="N11" i="13"/>
  <c r="M11" i="13"/>
  <c r="L11" i="13"/>
  <c r="K11" i="13"/>
  <c r="J11" i="13"/>
  <c r="I11" i="13"/>
  <c r="H11" i="13"/>
  <c r="G11" i="13"/>
  <c r="F11" i="13"/>
  <c r="F53" i="13" s="1"/>
  <c r="G5" i="13" s="1"/>
  <c r="G53" i="13" s="1"/>
  <c r="H5" i="13" s="1"/>
  <c r="H53" i="13" s="1"/>
  <c r="I5" i="13" s="1"/>
  <c r="I53" i="13" s="1"/>
  <c r="J5" i="13" s="1"/>
  <c r="J53" i="13" s="1"/>
  <c r="K5" i="13" s="1"/>
  <c r="K53" i="13" s="1"/>
  <c r="L5" i="13" s="1"/>
  <c r="L53" i="13" s="1"/>
  <c r="M5" i="13" s="1"/>
  <c r="M53" i="13" s="1"/>
  <c r="N5" i="13" s="1"/>
  <c r="N53" i="13" s="1"/>
  <c r="O5" i="13" s="1"/>
  <c r="O53" i="13" s="1"/>
  <c r="P5" i="13" s="1"/>
  <c r="P53" i="13" s="1"/>
  <c r="Q5" i="13" s="1"/>
  <c r="Q53" i="13" s="1"/>
  <c r="B11" i="13"/>
  <c r="R10" i="13"/>
  <c r="S10" i="13" s="1"/>
  <c r="R9" i="13"/>
  <c r="S9" i="13" s="1"/>
  <c r="R8" i="13"/>
  <c r="S8" i="13" s="1"/>
  <c r="R7" i="13"/>
  <c r="S7" i="13" s="1"/>
  <c r="R6" i="13"/>
  <c r="R11" i="13" s="1"/>
  <c r="S11" i="13" s="1"/>
  <c r="F27" i="12"/>
  <c r="F30" i="12" s="1"/>
  <c r="F32" i="12" s="1"/>
  <c r="D27" i="12"/>
  <c r="D15" i="12"/>
  <c r="D20" i="12" s="1"/>
  <c r="F29" i="11"/>
  <c r="F32" i="11" s="1"/>
  <c r="F34" i="11" s="1"/>
  <c r="D29" i="11"/>
  <c r="D17" i="11"/>
  <c r="D22" i="11" s="1"/>
  <c r="F28" i="10"/>
  <c r="F31" i="10" s="1"/>
  <c r="F33" i="10" s="1"/>
  <c r="D28" i="10"/>
  <c r="D16" i="10"/>
  <c r="D21" i="10" s="1"/>
  <c r="D31" i="10" s="1"/>
  <c r="D33" i="10" s="1"/>
  <c r="F29" i="9"/>
  <c r="F32" i="9" s="1"/>
  <c r="F34" i="9" s="1"/>
  <c r="D29" i="9"/>
  <c r="D17" i="9"/>
  <c r="D22" i="9" s="1"/>
  <c r="D32" i="9" s="1"/>
  <c r="D34" i="9" s="1"/>
  <c r="S53" i="13" l="1"/>
  <c r="S6" i="13"/>
  <c r="S15" i="13"/>
  <c r="S51" i="13" s="1"/>
  <c r="D30" i="12"/>
  <c r="D32" i="12" s="1"/>
  <c r="D32" i="11"/>
  <c r="D34" i="11" s="1"/>
  <c r="F30" i="8"/>
  <c r="F33" i="8" s="1"/>
  <c r="F35" i="8" s="1"/>
  <c r="D30" i="8"/>
  <c r="D18" i="8"/>
  <c r="D23" i="8" s="1"/>
  <c r="D33" i="8" s="1"/>
  <c r="D35" i="8" s="1"/>
  <c r="F32" i="7" l="1"/>
  <c r="F35" i="7" s="1"/>
  <c r="F37" i="7" s="1"/>
  <c r="D20" i="7"/>
  <c r="D25" i="7" s="1"/>
  <c r="D35" i="7" s="1"/>
  <c r="D37" i="7" s="1"/>
  <c r="F30" i="6"/>
  <c r="F33" i="6" s="1"/>
  <c r="F35" i="6" s="1"/>
  <c r="D18" i="6"/>
  <c r="D23" i="6" s="1"/>
  <c r="D33" i="6" s="1"/>
  <c r="D35" i="6" s="1"/>
  <c r="F30" i="5"/>
  <c r="F33" i="5" s="1"/>
  <c r="F35" i="5" s="1"/>
  <c r="D18" i="5"/>
  <c r="D23" i="5" s="1"/>
  <c r="D33" i="5" s="1"/>
  <c r="D35" i="5" s="1"/>
  <c r="F34" i="4"/>
  <c r="F37" i="4" s="1"/>
  <c r="F39" i="4" s="1"/>
  <c r="D22" i="4"/>
  <c r="D27" i="4" s="1"/>
  <c r="D37" i="4" s="1"/>
  <c r="D39" i="4" s="1"/>
  <c r="F29" i="3"/>
  <c r="F32" i="3" s="1"/>
  <c r="F34" i="3" s="1"/>
  <c r="D17" i="3"/>
  <c r="D22" i="3" s="1"/>
  <c r="D32" i="3" s="1"/>
  <c r="D34" i="3" s="1"/>
  <c r="F33" i="2"/>
  <c r="F36" i="2" s="1"/>
  <c r="F38" i="2" s="1"/>
  <c r="D21" i="2"/>
  <c r="D26" i="2" s="1"/>
  <c r="D36" i="2" s="1"/>
  <c r="D38" i="2" s="1"/>
  <c r="F35" i="1"/>
  <c r="F38" i="1" s="1"/>
  <c r="F40" i="1" s="1"/>
  <c r="D23" i="1"/>
  <c r="D28" i="1" s="1"/>
  <c r="D38" i="1" l="1"/>
  <c r="D40" i="1" s="1"/>
</calcChain>
</file>

<file path=xl/sharedStrings.xml><?xml version="1.0" encoding="utf-8"?>
<sst xmlns="http://schemas.openxmlformats.org/spreadsheetml/2006/main" count="1137" uniqueCount="304">
  <si>
    <t>BANK RECONCILIATION</t>
  </si>
  <si>
    <t>Financial period</t>
  </si>
  <si>
    <t>to</t>
  </si>
  <si>
    <t>Curr Ac 5609</t>
  </si>
  <si>
    <t>Dep Ac 3384</t>
  </si>
  <si>
    <t>Bank balance @</t>
  </si>
  <si>
    <t>Debits - cleared</t>
  </si>
  <si>
    <t>Dan Northcott</t>
  </si>
  <si>
    <t>Debits - uncleared</t>
  </si>
  <si>
    <t>Total Debits</t>
  </si>
  <si>
    <t>Credits - cleared</t>
  </si>
  <si>
    <t>Credits - uncleared</t>
  </si>
  <si>
    <t>Total Credits</t>
  </si>
  <si>
    <t xml:space="preserve"> Available balance as at</t>
  </si>
  <si>
    <t>Bank Balance as at</t>
  </si>
  <si>
    <t>Intt</t>
  </si>
  <si>
    <t>Lanreath Village Hall</t>
  </si>
  <si>
    <t>Lanreath PC Financial year ended 31st March 2024 prepared by RFO R. Warren 1st May 2023</t>
  </si>
  <si>
    <t>Play Safely</t>
  </si>
  <si>
    <t>Lanreath PCC</t>
  </si>
  <si>
    <t>Lanreath Amenities</t>
  </si>
  <si>
    <t>Lanreath Mini0bus</t>
  </si>
  <si>
    <t>Tristar Media Ltd</t>
  </si>
  <si>
    <t>Dunn &amp; Dusted</t>
  </si>
  <si>
    <t>Zurich</t>
  </si>
  <si>
    <t>Cornwall Air Ambulance</t>
  </si>
  <si>
    <t>CALC and NALC subscription</t>
  </si>
  <si>
    <t>Precept</t>
  </si>
  <si>
    <t xml:space="preserve">D. Hilton </t>
  </si>
  <si>
    <t>Clerk's April salary/March tax</t>
  </si>
  <si>
    <t>Lanreath PC Financial year ended 31st March 2024 prepared by RFO R. Warren 2nd June 2023</t>
  </si>
  <si>
    <t>30th April</t>
  </si>
  <si>
    <t>31st March 2023</t>
  </si>
  <si>
    <t>Clerk's April tax</t>
  </si>
  <si>
    <t>SWW</t>
  </si>
  <si>
    <t>Toilet supplies</t>
  </si>
  <si>
    <t>D. Hilton - audit</t>
  </si>
  <si>
    <t>Community Garden Rent</t>
  </si>
  <si>
    <t>Councillors' expenses</t>
  </si>
  <si>
    <t>Clerk's May salary</t>
  </si>
  <si>
    <t>Lanreath PC Financial year ended 31st March 2024 prepared by RFO R. Warren 6th July 2023</t>
  </si>
  <si>
    <t>31st May</t>
  </si>
  <si>
    <t>D. Hilton</t>
  </si>
  <si>
    <t>Clerk's May tax</t>
  </si>
  <si>
    <t>Clerk's June salary</t>
  </si>
  <si>
    <t>Lanreath PC Financial year ended 31st March 2024 prepared by RFO R. Warren 2nd August 2023</t>
  </si>
  <si>
    <t>30th June 2023</t>
  </si>
  <si>
    <t>SLCC membership</t>
  </si>
  <si>
    <t>South West Hygiene</t>
  </si>
  <si>
    <t>D Hilton</t>
  </si>
  <si>
    <t>JIMDO</t>
  </si>
  <si>
    <t>NALC course fee</t>
  </si>
  <si>
    <t>Lanreath Community Shop</t>
  </si>
  <si>
    <t>Mrs R Warren - salary</t>
  </si>
  <si>
    <t>Lanreath Amenities - fireworks</t>
  </si>
  <si>
    <t>Lanreath PC Financial year ended 31st March 2024 prepared by RFO R. Warren 9th September 2023</t>
  </si>
  <si>
    <t>31st July 2023</t>
  </si>
  <si>
    <t>South West Water</t>
  </si>
  <si>
    <t>HMRC</t>
  </si>
  <si>
    <t>Lanreath PC Financial year ended 31st March 2024 prepared by RFO R. Warren 2nd October 2023</t>
  </si>
  <si>
    <t>31st August 2023</t>
  </si>
  <si>
    <t>D George - domain name</t>
  </si>
  <si>
    <t>Lanreath PC Financial year ended 31st March 2024 prepared by RFO R. Warren 1st November 2023</t>
  </si>
  <si>
    <t>30th Sept. 2023</t>
  </si>
  <si>
    <t>Flagpole Express</t>
  </si>
  <si>
    <t>Caradon Plant Hire</t>
  </si>
  <si>
    <t>Nisbets - toilet supplies</t>
  </si>
  <si>
    <t>Lanreath PC Financial year ended 31st March 2024 prepared by RFO R. Warren 1st December 2023</t>
  </si>
  <si>
    <t>31st October 2023</t>
  </si>
  <si>
    <t>Duchy Timber</t>
  </si>
  <si>
    <t>HMR&amp;C</t>
  </si>
  <si>
    <t>Royal British Legion wreath</t>
  </si>
  <si>
    <t>VAT refund</t>
  </si>
  <si>
    <t>Lanreath PC Financial year ended 31st March 2024 prepared by RFO R. Warren 2nd January 2024</t>
  </si>
  <si>
    <t>30th November 2023</t>
  </si>
  <si>
    <t>D. Hilton (HMRC)</t>
  </si>
  <si>
    <t>Santa Trees</t>
  </si>
  <si>
    <t>Lanreath Ladybirds</t>
  </si>
  <si>
    <t>Lanreath PC Financial year ended 31st March 2024 prepared by RFO R. Warren 1st February 2024</t>
  </si>
  <si>
    <t>31st December 2023</t>
  </si>
  <si>
    <t>Parish News</t>
  </si>
  <si>
    <t>Lanreath PC Financial year ended 31st March 2024 prepared by RFO R. Warren 2nd March 2024</t>
  </si>
  <si>
    <t>31st January 2024</t>
  </si>
  <si>
    <t>D Hilton (HMRC)</t>
  </si>
  <si>
    <t>Lanreath PC Financial year ended 31 March 2024 prepared by RFO R. Warren 1 April 2024</t>
  </si>
  <si>
    <t>Item</t>
  </si>
  <si>
    <t>Credit</t>
  </si>
  <si>
    <t>Debit</t>
  </si>
  <si>
    <t>Period Start Date</t>
  </si>
  <si>
    <t>Line Total</t>
  </si>
  <si>
    <t>Variance</t>
  </si>
  <si>
    <t>Total spends year so far</t>
  </si>
  <si>
    <t>Brought Forward</t>
  </si>
  <si>
    <t xml:space="preserve"> </t>
  </si>
  <si>
    <t>CTS Grant Funding</t>
  </si>
  <si>
    <t></t>
  </si>
  <si>
    <t>Interest on Deposit account</t>
  </si>
  <si>
    <t>Footpath maintenance</t>
  </si>
  <si>
    <t>VAT reclaimed</t>
  </si>
  <si>
    <t>Credit Total</t>
  </si>
  <si>
    <t xml:space="preserve">Clerks Salary </t>
  </si>
  <si>
    <t>Clerk and councillors training</t>
  </si>
  <si>
    <t>Clerk SLCC membership and publications</t>
  </si>
  <si>
    <t>Medisol defib pads/maintenance</t>
  </si>
  <si>
    <t>HMRC Clerk's tax</t>
  </si>
  <si>
    <t>Insurance</t>
  </si>
  <si>
    <t>Village Hall Rent</t>
  </si>
  <si>
    <t>Royal British Legion</t>
  </si>
  <si>
    <t>EDF</t>
  </si>
  <si>
    <t>Village Toilet Cleaning Service/Hygiene supplies</t>
  </si>
  <si>
    <t>Web hosting (R.Pugh + exps) (Jimdo)</t>
  </si>
  <si>
    <t>Auditor</t>
  </si>
  <si>
    <t>SW Hygiene</t>
  </si>
  <si>
    <t>Community Areas Grass and Hedge Cutting</t>
  </si>
  <si>
    <t>D Hilton (PAYE advisor)</t>
  </si>
  <si>
    <t>Amenities Group donations/Lifestyle Mag</t>
  </si>
  <si>
    <t>Minibus donation</t>
  </si>
  <si>
    <t>Village Hall donation</t>
  </si>
  <si>
    <t>PCC donation</t>
  </si>
  <si>
    <t>Cornwall Air Ambulance donation</t>
  </si>
  <si>
    <t>Ladybirds donation</t>
  </si>
  <si>
    <t>Parish Councillor Expenses</t>
  </si>
  <si>
    <t>Millennium Green Christmas Tree</t>
  </si>
  <si>
    <t>RoSPA - inspect play equipment</t>
  </si>
  <si>
    <t>Community Garden rent</t>
  </si>
  <si>
    <t>King's Coronation commemoration gifts</t>
  </si>
  <si>
    <t>NALC membership</t>
  </si>
  <si>
    <t>Salt Bin replenishment</t>
  </si>
  <si>
    <t>The Parish News</t>
  </si>
  <si>
    <t>Contingency - One off Community project donations</t>
  </si>
  <si>
    <t>Contingency - general reserve</t>
  </si>
  <si>
    <t>Contingency - unscheduled maintenance</t>
  </si>
  <si>
    <t>Cornwall Council Election Charges</t>
  </si>
  <si>
    <t xml:space="preserve"> VAT paid on invoices</t>
  </si>
  <si>
    <t>Balance cfwd</t>
  </si>
  <si>
    <t>DATE</t>
  </si>
  <si>
    <t>PAYMENT TYPE</t>
  </si>
  <si>
    <t>PAYEE</t>
  </si>
  <si>
    <t>DETAILS</t>
  </si>
  <si>
    <t>MINUTE AUTHORITY</t>
  </si>
  <si>
    <t>NET AMOUNT</t>
  </si>
  <si>
    <t>VAT</t>
  </si>
  <si>
    <t>GROSS</t>
  </si>
  <si>
    <t>BALANCE</t>
  </si>
  <si>
    <t>BUDGET ITEM</t>
  </si>
  <si>
    <t>DATE CLEARED</t>
  </si>
  <si>
    <t>Bal bfwd</t>
  </si>
  <si>
    <t>Ac Tfr</t>
  </si>
  <si>
    <t>Deposit ac to Curr ac</t>
  </si>
  <si>
    <t>account transfer</t>
  </si>
  <si>
    <t>Financial Regulations</t>
  </si>
  <si>
    <t>BACS</t>
  </si>
  <si>
    <t>Invoice for March salary and RTI</t>
  </si>
  <si>
    <t>item 13 meeting 21/3/23</t>
  </si>
  <si>
    <t>Invoice 939</t>
  </si>
  <si>
    <t>Clerk's tax March</t>
  </si>
  <si>
    <t>HMRC clerk's tax</t>
  </si>
  <si>
    <t>Invoice 43</t>
  </si>
  <si>
    <t>Community Areas grass cutting</t>
  </si>
  <si>
    <t>Item 12 18/4/23 meeting</t>
  </si>
  <si>
    <t>April invoice</t>
  </si>
  <si>
    <t>Village toilet cleaning service</t>
  </si>
  <si>
    <t>Invoice No. 69743</t>
  </si>
  <si>
    <t>RoSPA inspect play equipment</t>
  </si>
  <si>
    <t>donation</t>
  </si>
  <si>
    <t>Amenities Group Donations</t>
  </si>
  <si>
    <t>Lanreath Minibus</t>
  </si>
  <si>
    <t>Coronation mugs</t>
  </si>
  <si>
    <t>King's coronation commemorative gifts</t>
  </si>
  <si>
    <t>Invoice 50</t>
  </si>
  <si>
    <t>Mrs R Warren</t>
  </si>
  <si>
    <t>April Salary net of tax</t>
  </si>
  <si>
    <t>Clerk's salary</t>
  </si>
  <si>
    <t>Insurance premium</t>
  </si>
  <si>
    <t>item 11 meeting 21/3/23</t>
  </si>
  <si>
    <t>CALC</t>
  </si>
  <si>
    <t>Subscription</t>
  </si>
  <si>
    <t>NALC Membership</t>
  </si>
  <si>
    <t>Cornwall Air Ambulance refund</t>
  </si>
  <si>
    <t>Invoice 1713 March/April rent</t>
  </si>
  <si>
    <t>Invoice 63</t>
  </si>
  <si>
    <t>Invoice for April Salary and RTI</t>
  </si>
  <si>
    <t>Derek Hilton (PAYE advisor)</t>
  </si>
  <si>
    <t>Clerk's tax April</t>
  </si>
  <si>
    <t>Water 10th Jan to 27th April 2023</t>
  </si>
  <si>
    <t>Item 14 meeting 16/5/23</t>
  </si>
  <si>
    <t>P D Seaman</t>
  </si>
  <si>
    <t>Refund toilet supplies purchase</t>
  </si>
  <si>
    <t>Village toilet cleaning service/Hygiene Supplies</t>
  </si>
  <si>
    <t>Invoice for audit</t>
  </si>
  <si>
    <t>Colin Andrew</t>
  </si>
  <si>
    <t>Peter Bartram</t>
  </si>
  <si>
    <t>Councillor expenses</t>
  </si>
  <si>
    <t>Councillors'expenses</t>
  </si>
  <si>
    <t>John Gundry</t>
  </si>
  <si>
    <t>John Williams</t>
  </si>
  <si>
    <t>Eileen Lee</t>
  </si>
  <si>
    <t>Sue Cave</t>
  </si>
  <si>
    <t>Julie Tamblyn</t>
  </si>
  <si>
    <t>David Heard</t>
  </si>
  <si>
    <t>Daniel Pugh</t>
  </si>
  <si>
    <t>May Invoice</t>
  </si>
  <si>
    <t>Invoice 71</t>
  </si>
  <si>
    <t>May Salary</t>
  </si>
  <si>
    <t>Invoice 1733 two May meetings</t>
  </si>
  <si>
    <t>Invoice for May salary</t>
  </si>
  <si>
    <t>Clerk's tax May</t>
  </si>
  <si>
    <t>June Invoice</t>
  </si>
  <si>
    <t>Item 14 20/6/23</t>
  </si>
  <si>
    <t>Invoice 12</t>
  </si>
  <si>
    <t>June Salary</t>
  </si>
  <si>
    <t>Invoice 1744 Jaune rent</t>
  </si>
  <si>
    <t>SLCC renewal refund</t>
  </si>
  <si>
    <t>Invoice 292088</t>
  </si>
  <si>
    <t>Clerk's tax June</t>
  </si>
  <si>
    <t>Invoice for June salary</t>
  </si>
  <si>
    <t>Invoice 28</t>
  </si>
  <si>
    <t>JIMDO invoice 05440796</t>
  </si>
  <si>
    <t>Web hosting</t>
  </si>
  <si>
    <t>NALC course</t>
  </si>
  <si>
    <t>Item 18 meeting 16/5/23</t>
  </si>
  <si>
    <t>Clerk and councillors trainig</t>
  </si>
  <si>
    <t>July invoice</t>
  </si>
  <si>
    <t>Item 18 18/7/23</t>
  </si>
  <si>
    <t>Fireworks donation</t>
  </si>
  <si>
    <t>Item 15 18/7/23</t>
  </si>
  <si>
    <t>Contingency - one-off community project donations</t>
  </si>
  <si>
    <t>Refund of donation</t>
  </si>
  <si>
    <t>UNKNOWN</t>
  </si>
  <si>
    <t>Returned payment - reason unknown</t>
  </si>
  <si>
    <t>Lanreath Comm Assoc</t>
  </si>
  <si>
    <t xml:space="preserve">Donation for party food Siobhan leaving </t>
  </si>
  <si>
    <t>Clerk's July salary</t>
  </si>
  <si>
    <t>Water 28th April to 20th July 2023</t>
  </si>
  <si>
    <t>Inv 1756</t>
  </si>
  <si>
    <t>Invoice 32</t>
  </si>
  <si>
    <t>Fee note 960</t>
  </si>
  <si>
    <t>Clerk's tax July</t>
  </si>
  <si>
    <t>August invoice</t>
  </si>
  <si>
    <t>Clerk's August salary</t>
  </si>
  <si>
    <t>Inv 1762</t>
  </si>
  <si>
    <t>Invoice 37</t>
  </si>
  <si>
    <t>Clerk's tax August</t>
  </si>
  <si>
    <t>Fee note 961</t>
  </si>
  <si>
    <t>David George</t>
  </si>
  <si>
    <t>Domain Name</t>
  </si>
  <si>
    <t>Web hosting and domain name</t>
  </si>
  <si>
    <t>Invoice 45</t>
  </si>
  <si>
    <t>September invoice</t>
  </si>
  <si>
    <t>Item 19 19/9/23</t>
  </si>
  <si>
    <t>Clerk's Sept. salary</t>
  </si>
  <si>
    <t>Invoice 1774 Sept. Hall Hire</t>
  </si>
  <si>
    <t>Fee note 964</t>
  </si>
  <si>
    <t>Clerk's tax Sept</t>
  </si>
  <si>
    <t>Invoice 56</t>
  </si>
  <si>
    <t>Flagpole repairs</t>
  </si>
  <si>
    <t>Nisbets invoice for toilet supplies</t>
  </si>
  <si>
    <t>Village Toilet hygiene supplies</t>
  </si>
  <si>
    <t>October invoice</t>
  </si>
  <si>
    <t>Item 17 17.10.23</t>
  </si>
  <si>
    <t>Clerk's Oct salary</t>
  </si>
  <si>
    <t>Invoice 1792</t>
  </si>
  <si>
    <t>Duchy Timber invoice</t>
  </si>
  <si>
    <t>Water 21 July to 27 October 2023</t>
  </si>
  <si>
    <t>Clerk's tax October</t>
  </si>
  <si>
    <t>Fee note 968</t>
  </si>
  <si>
    <t>account transfer to cover Toilet Cleaner invoice</t>
  </si>
  <si>
    <t>November invoice</t>
  </si>
  <si>
    <t>VAT Refund</t>
  </si>
  <si>
    <t>Clerk's Nov salary</t>
  </si>
  <si>
    <t>Item 20 21.11.23</t>
  </si>
  <si>
    <t>RBL Wreath refund</t>
  </si>
  <si>
    <t>Royal British Legiion</t>
  </si>
  <si>
    <t>Invoice 1809</t>
  </si>
  <si>
    <t>Fee note 973</t>
  </si>
  <si>
    <t>Clerk's Nov tax</t>
  </si>
  <si>
    <t>I &amp; M Dungey &amp; H Edge</t>
  </si>
  <si>
    <t>Santa Trees inv 28</t>
  </si>
  <si>
    <t>Donation</t>
  </si>
  <si>
    <t>December invoice</t>
  </si>
  <si>
    <t>Clerk's Dec salary</t>
  </si>
  <si>
    <t>Invoice 1815</t>
  </si>
  <si>
    <t>Clerk's Dec tax</t>
  </si>
  <si>
    <t>Fee note 97</t>
  </si>
  <si>
    <t>PCC Lanteglos by Fowey</t>
  </si>
  <si>
    <t>Invoice 1105</t>
  </si>
  <si>
    <t>Item 18 16/1/24</t>
  </si>
  <si>
    <t>January invoice</t>
  </si>
  <si>
    <t>Clerk's January salary</t>
  </si>
  <si>
    <t>Invoice 1835</t>
  </si>
  <si>
    <t>Invoice 3</t>
  </si>
  <si>
    <t>Footpaths and Styles LMP</t>
  </si>
  <si>
    <t xml:space="preserve">South West Water </t>
  </si>
  <si>
    <t>Water 28 October 23 to 26 Jan 24</t>
  </si>
  <si>
    <t>Fee note 987</t>
  </si>
  <si>
    <t>Clerk's Jan tax</t>
  </si>
  <si>
    <t>February 24 invoice</t>
  </si>
  <si>
    <t>Item 15 20.2.24</t>
  </si>
  <si>
    <t>Invoice 1850</t>
  </si>
  <si>
    <t>Fee note 989</t>
  </si>
  <si>
    <t>Clerk's Feb tax</t>
  </si>
  <si>
    <t>March 24 invoice</t>
  </si>
  <si>
    <t>Item 16 19.3.24</t>
  </si>
  <si>
    <t>Clerk's March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</si>
</sst>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 mmm\ yy"/>
    <numFmt numFmtId="166" formatCode="000000"/>
    <numFmt numFmtId="167" formatCode="#,##0.00;\C\R\ #,##0.00"/>
    <numFmt numFmtId="168" formatCode="dd\ mmm\ yyyy"/>
    <numFmt numFmtId="169" formatCode="#,##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9">
    <xf numFmtId="0" fontId="0" fillId="0" borderId="0" xfId="0"/>
    <xf numFmtId="164" fontId="2" fillId="2" borderId="0" xfId="1" applyNumberFormat="1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1" applyNumberFormat="1" applyFont="1" applyFill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165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15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5" fontId="0" fillId="0" borderId="0" xfId="0" applyNumberFormat="1"/>
    <xf numFmtId="169" fontId="0" fillId="0" borderId="0" xfId="0" applyNumberFormat="1"/>
    <xf numFmtId="16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9A1B-ACBC-AD4C-A0D2-91F5F25E1C60}">
  <sheetPr>
    <pageSetUpPr fitToPage="1"/>
  </sheetPr>
  <dimension ref="A1:H40"/>
  <sheetViews>
    <sheetView zoomScale="150" zoomScaleNormal="150" workbookViewId="0">
      <selection activeCell="B7" sqref="B7"/>
    </sheetView>
  </sheetViews>
  <sheetFormatPr baseColWidth="10" defaultRowHeight="16" x14ac:dyDescent="0.2"/>
  <cols>
    <col min="1" max="1" width="21.33203125" customWidth="1"/>
    <col min="2" max="2" width="28.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17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45017</v>
      </c>
      <c r="C4" s="2" t="s">
        <v>2</v>
      </c>
      <c r="D4" s="1">
        <v>45046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32</v>
      </c>
      <c r="D7" s="5">
        <v>12.66</v>
      </c>
      <c r="F7" s="5">
        <v>4653.7700000000004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7</v>
      </c>
      <c r="C9" s="5">
        <v>114.5</v>
      </c>
      <c r="D9" s="5"/>
      <c r="E9" s="5"/>
      <c r="F9" s="5"/>
      <c r="G9" s="5"/>
    </row>
    <row r="10" spans="1:8" x14ac:dyDescent="0.2">
      <c r="B10" t="s">
        <v>18</v>
      </c>
      <c r="C10" s="5">
        <v>90</v>
      </c>
      <c r="D10" s="5"/>
      <c r="E10" s="5"/>
      <c r="F10" s="5"/>
      <c r="G10" s="5"/>
    </row>
    <row r="11" spans="1:8" x14ac:dyDescent="0.2">
      <c r="B11" t="s">
        <v>19</v>
      </c>
      <c r="C11" s="5">
        <v>742</v>
      </c>
      <c r="D11" s="5"/>
      <c r="E11" s="5"/>
      <c r="F11" s="5"/>
      <c r="G11" s="5"/>
    </row>
    <row r="12" spans="1:8" x14ac:dyDescent="0.2">
      <c r="B12" t="s">
        <v>20</v>
      </c>
      <c r="C12" s="5">
        <v>212</v>
      </c>
      <c r="D12" s="5"/>
      <c r="E12" s="5"/>
      <c r="F12" s="5"/>
      <c r="G12" s="5"/>
    </row>
    <row r="13" spans="1:8" x14ac:dyDescent="0.2">
      <c r="B13" t="s">
        <v>16</v>
      </c>
      <c r="C13" s="5">
        <v>318</v>
      </c>
      <c r="D13" s="5"/>
      <c r="E13" s="5"/>
      <c r="F13" s="5"/>
      <c r="G13" s="5"/>
    </row>
    <row r="14" spans="1:8" x14ac:dyDescent="0.2">
      <c r="B14" t="s">
        <v>21</v>
      </c>
      <c r="C14" s="5">
        <v>318</v>
      </c>
      <c r="D14" s="5"/>
      <c r="E14" s="5"/>
      <c r="F14" s="5"/>
      <c r="G14" s="5"/>
    </row>
    <row r="15" spans="1:8" x14ac:dyDescent="0.2">
      <c r="B15" t="s">
        <v>22</v>
      </c>
      <c r="C15" s="5">
        <v>298.2</v>
      </c>
      <c r="D15" s="5"/>
      <c r="E15" s="5"/>
      <c r="F15" s="5"/>
      <c r="G15" s="5"/>
    </row>
    <row r="16" spans="1:8" x14ac:dyDescent="0.2">
      <c r="B16" t="s">
        <v>28</v>
      </c>
      <c r="C16" s="5">
        <v>15</v>
      </c>
      <c r="D16" s="5"/>
      <c r="E16" s="5"/>
      <c r="F16" s="5"/>
      <c r="G16" s="5"/>
    </row>
    <row r="17" spans="1:8" x14ac:dyDescent="0.2">
      <c r="B17" t="s">
        <v>23</v>
      </c>
      <c r="C17" s="5">
        <v>180</v>
      </c>
      <c r="D17" s="5"/>
      <c r="E17" s="5"/>
      <c r="F17" s="5"/>
      <c r="G17" s="5"/>
    </row>
    <row r="18" spans="1:8" x14ac:dyDescent="0.2">
      <c r="B18" t="s">
        <v>24</v>
      </c>
      <c r="C18" s="5">
        <v>830.09</v>
      </c>
      <c r="D18" s="5"/>
      <c r="E18" s="5"/>
      <c r="F18" s="5"/>
      <c r="G18" s="5"/>
    </row>
    <row r="19" spans="1:8" x14ac:dyDescent="0.2">
      <c r="B19" t="s">
        <v>25</v>
      </c>
      <c r="C19" s="5">
        <v>265</v>
      </c>
      <c r="D19" s="5"/>
      <c r="E19" s="5"/>
      <c r="F19" s="5"/>
      <c r="G19" s="5"/>
    </row>
    <row r="20" spans="1:8" x14ac:dyDescent="0.2">
      <c r="B20" t="s">
        <v>26</v>
      </c>
      <c r="C20" s="5">
        <v>240.79</v>
      </c>
      <c r="D20" s="5"/>
      <c r="E20" s="5"/>
      <c r="F20" s="5"/>
      <c r="G20" s="5"/>
    </row>
    <row r="21" spans="1:8" x14ac:dyDescent="0.2">
      <c r="B21" t="s">
        <v>29</v>
      </c>
      <c r="C21" s="5">
        <v>364.9</v>
      </c>
      <c r="D21" s="5"/>
      <c r="E21" s="5"/>
      <c r="F21" s="5"/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6</v>
      </c>
      <c r="C23" s="5"/>
      <c r="D23" s="5">
        <f>SUM(C9:C22)</f>
        <v>3988.48</v>
      </c>
      <c r="E23" s="5"/>
      <c r="F23" s="5">
        <v>4150</v>
      </c>
      <c r="G23" s="5"/>
      <c r="H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8</v>
      </c>
      <c r="C25" s="5">
        <v>0</v>
      </c>
      <c r="D25" s="5"/>
      <c r="E25" s="5"/>
      <c r="F25" s="5">
        <v>0</v>
      </c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9</v>
      </c>
      <c r="C28" s="5"/>
      <c r="D28" s="5">
        <f>SUM(D23)</f>
        <v>3988.48</v>
      </c>
      <c r="E28" s="5"/>
      <c r="F28" s="5">
        <v>4150</v>
      </c>
      <c r="G28" s="5"/>
      <c r="H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10</v>
      </c>
      <c r="C30" s="5">
        <v>4150</v>
      </c>
      <c r="D30" s="5"/>
      <c r="E30" s="5" t="s">
        <v>15</v>
      </c>
      <c r="F30" s="5">
        <v>3.05</v>
      </c>
      <c r="G30" s="5"/>
    </row>
    <row r="31" spans="1:8" x14ac:dyDescent="0.2">
      <c r="C31" s="5"/>
      <c r="D31" s="5"/>
      <c r="E31" s="5" t="s">
        <v>27</v>
      </c>
      <c r="F31" s="5">
        <v>6950</v>
      </c>
      <c r="G31" s="5"/>
    </row>
    <row r="32" spans="1:8" x14ac:dyDescent="0.2">
      <c r="C32" s="5"/>
      <c r="D32" s="5"/>
      <c r="E32" s="5"/>
      <c r="F32" s="5"/>
      <c r="G32" s="5"/>
    </row>
    <row r="33" spans="1:8" x14ac:dyDescent="0.2">
      <c r="A33" t="s">
        <v>11</v>
      </c>
      <c r="C33" s="5">
        <v>0</v>
      </c>
      <c r="D33" s="5"/>
      <c r="E33" s="5"/>
      <c r="F33" s="5">
        <v>0</v>
      </c>
      <c r="G33" s="5"/>
    </row>
    <row r="34" spans="1:8" x14ac:dyDescent="0.2">
      <c r="C34" s="5"/>
      <c r="D34" s="5"/>
      <c r="E34" s="5"/>
      <c r="F34" s="5"/>
      <c r="G34" s="5"/>
    </row>
    <row r="35" spans="1:8" x14ac:dyDescent="0.2">
      <c r="A35" t="s">
        <v>12</v>
      </c>
      <c r="C35" s="5"/>
      <c r="D35" s="5">
        <v>4150</v>
      </c>
      <c r="E35" s="5"/>
      <c r="F35" s="5">
        <f>SUM(F30:F33)</f>
        <v>6953.05</v>
      </c>
      <c r="G35" s="5"/>
      <c r="H35" s="5"/>
    </row>
    <row r="38" spans="1:8" x14ac:dyDescent="0.2">
      <c r="A38" t="s">
        <v>13</v>
      </c>
      <c r="B38" s="3">
        <v>45046</v>
      </c>
      <c r="D38" s="5">
        <f>SUM(D7-D28+D35)</f>
        <v>174.17999999999984</v>
      </c>
      <c r="F38" s="5">
        <f>SUM(F7-F28+F35)</f>
        <v>7456.8200000000006</v>
      </c>
      <c r="H38" s="5"/>
    </row>
    <row r="40" spans="1:8" x14ac:dyDescent="0.2">
      <c r="A40" t="s">
        <v>14</v>
      </c>
      <c r="B40" s="3">
        <v>45046</v>
      </c>
      <c r="D40" s="5">
        <f>SUM(D38+D33-C25)</f>
        <v>174.17999999999984</v>
      </c>
      <c r="F40" s="5">
        <f>SUM(F38-F25+F33)</f>
        <v>7456.8200000000006</v>
      </c>
      <c r="H40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scale="71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7BF7D-07F5-214D-B6A8-F35C5073B3AF}">
  <dimension ref="A1:H33"/>
  <sheetViews>
    <sheetView zoomScale="150" zoomScaleNormal="150" workbookViewId="0">
      <selection sqref="A1:H33"/>
    </sheetView>
  </sheetViews>
  <sheetFormatPr baseColWidth="10" defaultRowHeight="16" x14ac:dyDescent="0.2"/>
  <cols>
    <col min="1" max="1" width="21.5" customWidth="1"/>
    <col min="2" max="2" width="22.164062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78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45292</v>
      </c>
      <c r="C4" s="2" t="s">
        <v>2</v>
      </c>
      <c r="D4" s="1">
        <v>45322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79</v>
      </c>
      <c r="D7" s="5">
        <v>28.12</v>
      </c>
      <c r="F7" s="5">
        <v>7655.78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25</v>
      </c>
      <c r="D9" s="5"/>
      <c r="E9" s="5"/>
      <c r="F9" s="5"/>
      <c r="G9" s="5"/>
    </row>
    <row r="10" spans="1:8" x14ac:dyDescent="0.2">
      <c r="B10" t="s">
        <v>42</v>
      </c>
      <c r="C10" s="5">
        <v>15</v>
      </c>
      <c r="D10" s="5"/>
      <c r="E10" s="5"/>
      <c r="F10" s="5"/>
      <c r="G10" s="5"/>
    </row>
    <row r="11" spans="1:8" x14ac:dyDescent="0.2">
      <c r="B11" t="s">
        <v>75</v>
      </c>
      <c r="C11" s="5">
        <v>15.8</v>
      </c>
      <c r="D11" s="5"/>
      <c r="E11" s="5"/>
      <c r="F11" s="5"/>
      <c r="G11" s="5"/>
    </row>
    <row r="12" spans="1:8" x14ac:dyDescent="0.2">
      <c r="B12" t="s">
        <v>80</v>
      </c>
      <c r="C12" s="5">
        <v>160</v>
      </c>
      <c r="D12" s="5"/>
      <c r="E12" s="5"/>
      <c r="F12" s="5"/>
      <c r="G12" s="5"/>
    </row>
    <row r="13" spans="1:8" x14ac:dyDescent="0.2">
      <c r="B13" t="s">
        <v>7</v>
      </c>
      <c r="C13" s="5">
        <v>114.5</v>
      </c>
      <c r="D13" s="5"/>
      <c r="E13" s="5"/>
      <c r="F13" s="5"/>
      <c r="G13" s="5"/>
    </row>
    <row r="14" spans="1:8" x14ac:dyDescent="0.2">
      <c r="B14" t="s">
        <v>53</v>
      </c>
      <c r="C14" s="5">
        <v>356</v>
      </c>
      <c r="D14" s="5"/>
      <c r="E14" s="5"/>
      <c r="F14" s="5"/>
      <c r="G14" s="5"/>
    </row>
    <row r="15" spans="1:8" x14ac:dyDescent="0.2">
      <c r="C15" s="5"/>
      <c r="D15" s="5"/>
      <c r="E15" s="5"/>
      <c r="F15" s="5"/>
      <c r="G15" s="5"/>
    </row>
    <row r="16" spans="1:8" x14ac:dyDescent="0.2">
      <c r="A16" t="s">
        <v>6</v>
      </c>
      <c r="C16" s="5"/>
      <c r="D16" s="5">
        <f>SUM(C9:C15)</f>
        <v>686.3</v>
      </c>
      <c r="E16" s="5"/>
      <c r="F16" s="5">
        <v>1050</v>
      </c>
      <c r="G16" s="5"/>
      <c r="H16" s="5"/>
    </row>
    <row r="17" spans="1:8" x14ac:dyDescent="0.2">
      <c r="C17" s="5"/>
      <c r="D17" s="5"/>
      <c r="E17" s="5"/>
      <c r="F17" s="5"/>
      <c r="G17" s="5"/>
    </row>
    <row r="18" spans="1:8" x14ac:dyDescent="0.2">
      <c r="A18" t="s">
        <v>8</v>
      </c>
      <c r="C18" s="5">
        <v>0</v>
      </c>
      <c r="D18" s="5"/>
      <c r="E18" s="5"/>
      <c r="F18" s="5">
        <v>0</v>
      </c>
      <c r="G18" s="5"/>
    </row>
    <row r="19" spans="1:8" x14ac:dyDescent="0.2">
      <c r="C19" s="5"/>
      <c r="D19" s="5"/>
      <c r="E19" s="5"/>
      <c r="F19" s="5"/>
      <c r="G19" s="5"/>
    </row>
    <row r="20" spans="1:8" x14ac:dyDescent="0.2">
      <c r="C20" s="5"/>
      <c r="D20" s="5"/>
      <c r="E20" s="5"/>
      <c r="F20" s="5"/>
      <c r="G20" s="5"/>
    </row>
    <row r="21" spans="1:8" x14ac:dyDescent="0.2">
      <c r="A21" t="s">
        <v>9</v>
      </c>
      <c r="C21" s="5"/>
      <c r="D21" s="5">
        <f>SUM(D16)</f>
        <v>686.3</v>
      </c>
      <c r="E21" s="5"/>
      <c r="F21" s="5">
        <v>1050</v>
      </c>
      <c r="G21" s="5"/>
      <c r="H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10</v>
      </c>
      <c r="C23" s="5"/>
      <c r="D23" s="5">
        <v>1050</v>
      </c>
      <c r="E23" s="5" t="s">
        <v>15</v>
      </c>
      <c r="F23" s="5">
        <v>8.17</v>
      </c>
      <c r="G23" s="5"/>
    </row>
    <row r="24" spans="1:8" x14ac:dyDescent="0.2">
      <c r="C24" s="5"/>
      <c r="D24" s="5"/>
      <c r="E24" s="5"/>
      <c r="F24" s="5"/>
      <c r="G24" s="5"/>
    </row>
    <row r="25" spans="1:8" x14ac:dyDescent="0.2">
      <c r="C25" s="5"/>
      <c r="D25" s="5"/>
      <c r="E25" s="5"/>
      <c r="F25" s="5"/>
      <c r="G25" s="5"/>
    </row>
    <row r="26" spans="1:8" x14ac:dyDescent="0.2">
      <c r="A26" t="s">
        <v>11</v>
      </c>
      <c r="C26" s="5">
        <v>0</v>
      </c>
      <c r="D26" s="5"/>
      <c r="E26" s="5"/>
      <c r="F26" s="5">
        <v>0</v>
      </c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12</v>
      </c>
      <c r="C28" s="5"/>
      <c r="D28" s="5">
        <f>SUM(F21+C23)</f>
        <v>1050</v>
      </c>
      <c r="E28" s="5"/>
      <c r="F28" s="5">
        <f>SUM(F23:F26)</f>
        <v>8.17</v>
      </c>
      <c r="G28" s="5"/>
      <c r="H28" s="5"/>
    </row>
    <row r="31" spans="1:8" x14ac:dyDescent="0.2">
      <c r="A31" t="s">
        <v>13</v>
      </c>
      <c r="B31" s="3">
        <v>45322</v>
      </c>
      <c r="D31" s="5">
        <f>SUM(D7-D21+D28)</f>
        <v>391.82000000000005</v>
      </c>
      <c r="F31" s="5">
        <f>SUM(F7-F21+F28)</f>
        <v>6613.95</v>
      </c>
      <c r="H31" s="5"/>
    </row>
    <row r="33" spans="1:8" x14ac:dyDescent="0.2">
      <c r="A33" t="s">
        <v>14</v>
      </c>
      <c r="B33" s="3">
        <v>45322</v>
      </c>
      <c r="D33" s="5">
        <f>SUM(D31+D26-C18)</f>
        <v>391.82000000000005</v>
      </c>
      <c r="F33" s="5">
        <f>SUM(F31-F18+F26)</f>
        <v>6613.95</v>
      </c>
      <c r="H33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564D-38D5-EC48-9377-F0DF80C8C552}">
  <sheetPr>
    <pageSetUpPr fitToPage="1"/>
  </sheetPr>
  <dimension ref="A1:H34"/>
  <sheetViews>
    <sheetView zoomScale="150" zoomScaleNormal="150" workbookViewId="0">
      <selection activeCell="J34" sqref="J34"/>
    </sheetView>
  </sheetViews>
  <sheetFormatPr baseColWidth="10" defaultRowHeight="16" x14ac:dyDescent="0.2"/>
  <cols>
    <col min="1" max="1" width="21.5" customWidth="1"/>
    <col min="2" max="2" width="21.664062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81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45323</v>
      </c>
      <c r="C4" s="2" t="s">
        <v>2</v>
      </c>
      <c r="D4" s="1">
        <v>45351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82</v>
      </c>
      <c r="D7" s="5">
        <v>391.82</v>
      </c>
      <c r="F7" s="5">
        <v>6613.95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27.5</v>
      </c>
      <c r="D9" s="5"/>
      <c r="E9" s="5"/>
      <c r="F9" s="5"/>
      <c r="G9" s="5"/>
    </row>
    <row r="10" spans="1:8" x14ac:dyDescent="0.2">
      <c r="B10" t="s">
        <v>23</v>
      </c>
      <c r="C10" s="5">
        <v>60</v>
      </c>
      <c r="D10" s="5"/>
      <c r="E10" s="5"/>
      <c r="F10" s="5"/>
      <c r="G10" s="5"/>
    </row>
    <row r="11" spans="1:8" x14ac:dyDescent="0.2">
      <c r="B11" t="s">
        <v>57</v>
      </c>
      <c r="C11" s="5">
        <v>74.180000000000007</v>
      </c>
      <c r="D11" s="5"/>
      <c r="E11" s="5"/>
      <c r="F11" s="5"/>
      <c r="G11" s="5"/>
    </row>
    <row r="12" spans="1:8" x14ac:dyDescent="0.2">
      <c r="B12" t="s">
        <v>49</v>
      </c>
      <c r="C12" s="5">
        <v>15</v>
      </c>
      <c r="D12" s="5"/>
      <c r="E12" s="5"/>
      <c r="F12" s="5"/>
      <c r="G12" s="5"/>
    </row>
    <row r="13" spans="1:8" x14ac:dyDescent="0.2">
      <c r="B13" t="s">
        <v>83</v>
      </c>
      <c r="C13" s="5">
        <v>15.6</v>
      </c>
      <c r="D13" s="5"/>
      <c r="E13" s="5"/>
      <c r="F13" s="5"/>
      <c r="G13" s="5"/>
    </row>
    <row r="14" spans="1:8" x14ac:dyDescent="0.2">
      <c r="B14" t="s">
        <v>7</v>
      </c>
      <c r="C14" s="5">
        <v>114.5</v>
      </c>
      <c r="D14" s="5"/>
      <c r="E14" s="5"/>
      <c r="F14" s="5"/>
      <c r="G14" s="5"/>
    </row>
    <row r="15" spans="1:8" x14ac:dyDescent="0.2">
      <c r="B15" t="s">
        <v>53</v>
      </c>
      <c r="C15" s="5">
        <v>356.4</v>
      </c>
      <c r="D15" s="5"/>
      <c r="E15" s="5"/>
      <c r="F15" s="5"/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A17" t="s">
        <v>6</v>
      </c>
      <c r="C17" s="5"/>
      <c r="D17" s="5">
        <f>SUM(C9:C16)</f>
        <v>663.18</v>
      </c>
      <c r="E17" s="5"/>
      <c r="F17" s="5">
        <v>300</v>
      </c>
      <c r="G17" s="5"/>
      <c r="H17" s="5"/>
    </row>
    <row r="18" spans="1:8" x14ac:dyDescent="0.2">
      <c r="C18" s="5"/>
      <c r="D18" s="5"/>
      <c r="E18" s="5"/>
      <c r="F18" s="5"/>
      <c r="G18" s="5"/>
    </row>
    <row r="19" spans="1:8" x14ac:dyDescent="0.2">
      <c r="A19" t="s">
        <v>8</v>
      </c>
      <c r="C19" s="5">
        <v>0</v>
      </c>
      <c r="D19" s="5"/>
      <c r="E19" s="5"/>
      <c r="F19" s="5">
        <v>0</v>
      </c>
      <c r="G19" s="5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A22" t="s">
        <v>9</v>
      </c>
      <c r="C22" s="5"/>
      <c r="D22" s="5">
        <f>SUM(D17)</f>
        <v>663.18</v>
      </c>
      <c r="E22" s="5"/>
      <c r="F22" s="5">
        <v>300</v>
      </c>
      <c r="G22" s="5"/>
      <c r="H22" s="5"/>
    </row>
    <row r="23" spans="1:8" x14ac:dyDescent="0.2">
      <c r="C23" s="5"/>
      <c r="D23" s="5"/>
      <c r="E23" s="5"/>
      <c r="F23" s="5"/>
      <c r="G23" s="5"/>
    </row>
    <row r="24" spans="1:8" x14ac:dyDescent="0.2">
      <c r="A24" t="s">
        <v>10</v>
      </c>
      <c r="C24" s="5"/>
      <c r="D24" s="5">
        <v>300</v>
      </c>
      <c r="E24" s="5" t="s">
        <v>15</v>
      </c>
      <c r="F24" s="5">
        <v>7.65</v>
      </c>
      <c r="G24" s="5"/>
    </row>
    <row r="25" spans="1:8" x14ac:dyDescent="0.2">
      <c r="C25" s="5"/>
      <c r="D25" s="5"/>
      <c r="E25" s="5"/>
      <c r="F25" s="5"/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A27" t="s">
        <v>11</v>
      </c>
      <c r="C27" s="5">
        <v>0</v>
      </c>
      <c r="D27" s="5"/>
      <c r="E27" s="5"/>
      <c r="F27" s="5">
        <v>0</v>
      </c>
      <c r="G27" s="5"/>
    </row>
    <row r="28" spans="1:8" x14ac:dyDescent="0.2">
      <c r="C28" s="5"/>
      <c r="D28" s="5"/>
      <c r="E28" s="5"/>
      <c r="F28" s="5"/>
      <c r="G28" s="5"/>
    </row>
    <row r="29" spans="1:8" x14ac:dyDescent="0.2">
      <c r="A29" t="s">
        <v>12</v>
      </c>
      <c r="C29" s="5"/>
      <c r="D29" s="5">
        <f>SUM(F22+C24)</f>
        <v>300</v>
      </c>
      <c r="E29" s="5"/>
      <c r="F29" s="5">
        <f>SUM(F24:F27)</f>
        <v>7.65</v>
      </c>
      <c r="G29" s="5"/>
      <c r="H29" s="5"/>
    </row>
    <row r="32" spans="1:8" x14ac:dyDescent="0.2">
      <c r="A32" t="s">
        <v>13</v>
      </c>
      <c r="B32" s="3">
        <v>45351</v>
      </c>
      <c r="D32" s="5">
        <f>SUM(D7-D22+D29)</f>
        <v>28.640000000000043</v>
      </c>
      <c r="F32" s="5">
        <f>SUM(F7-F22+F29)</f>
        <v>6321.5999999999995</v>
      </c>
      <c r="H32" s="5"/>
    </row>
    <row r="34" spans="1:8" x14ac:dyDescent="0.2">
      <c r="A34" t="s">
        <v>14</v>
      </c>
      <c r="B34" s="3">
        <v>45351</v>
      </c>
      <c r="D34" s="5">
        <f>SUM(D32+D27-C19)</f>
        <v>28.640000000000043</v>
      </c>
      <c r="F34" s="5">
        <f>SUM(F32-F19+F27)</f>
        <v>6321.5999999999995</v>
      </c>
      <c r="H34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scale="76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0A1D-5551-1942-9293-7B1D564DCEA7}">
  <dimension ref="A1:H32"/>
  <sheetViews>
    <sheetView zoomScale="150" zoomScaleNormal="150" workbookViewId="0">
      <selection activeCell="B33" sqref="B33"/>
    </sheetView>
  </sheetViews>
  <sheetFormatPr baseColWidth="10" defaultRowHeight="16" x14ac:dyDescent="0.2"/>
  <cols>
    <col min="1" max="1" width="22.83203125" customWidth="1"/>
    <col min="2" max="2" width="26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84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45352</v>
      </c>
      <c r="C4" s="2" t="s">
        <v>2</v>
      </c>
      <c r="D4" s="1">
        <v>45382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>
        <v>45351</v>
      </c>
      <c r="D7" s="5">
        <v>28.64</v>
      </c>
      <c r="F7" s="5">
        <v>6321.6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27.5</v>
      </c>
      <c r="D9" s="5"/>
      <c r="E9" s="5"/>
      <c r="F9" s="5"/>
      <c r="G9" s="5"/>
    </row>
    <row r="10" spans="1:8" x14ac:dyDescent="0.2">
      <c r="B10" t="s">
        <v>49</v>
      </c>
      <c r="C10" s="5">
        <v>15</v>
      </c>
      <c r="D10" s="5"/>
      <c r="E10" s="5"/>
      <c r="F10" s="5"/>
      <c r="G10" s="5"/>
    </row>
    <row r="11" spans="1:8" x14ac:dyDescent="0.2">
      <c r="B11" t="s">
        <v>83</v>
      </c>
      <c r="C11" s="5">
        <v>15.8</v>
      </c>
      <c r="D11" s="5"/>
      <c r="E11" s="5"/>
      <c r="F11" s="5"/>
      <c r="G11" s="5"/>
    </row>
    <row r="12" spans="1:8" x14ac:dyDescent="0.2">
      <c r="B12" t="s">
        <v>7</v>
      </c>
      <c r="C12" s="5">
        <v>114.5</v>
      </c>
      <c r="D12" s="5"/>
      <c r="E12" s="5"/>
      <c r="F12" s="5"/>
      <c r="G12" s="5"/>
    </row>
    <row r="13" spans="1:8" x14ac:dyDescent="0.2">
      <c r="B13" t="s">
        <v>53</v>
      </c>
      <c r="C13" s="5">
        <v>356.4</v>
      </c>
      <c r="D13" s="5"/>
      <c r="E13" s="5"/>
      <c r="F13" s="5"/>
      <c r="G13" s="5"/>
    </row>
    <row r="14" spans="1:8" x14ac:dyDescent="0.2">
      <c r="C14" s="5"/>
      <c r="D14" s="5"/>
      <c r="E14" s="5"/>
      <c r="F14" s="5"/>
      <c r="G14" s="5"/>
    </row>
    <row r="15" spans="1:8" x14ac:dyDescent="0.2">
      <c r="A15" t="s">
        <v>6</v>
      </c>
      <c r="C15" s="5"/>
      <c r="D15" s="5">
        <f>SUM(C9:C14)</f>
        <v>529.20000000000005</v>
      </c>
      <c r="E15" s="5"/>
      <c r="F15" s="5">
        <v>950</v>
      </c>
      <c r="G15" s="5"/>
      <c r="H15" s="5"/>
    </row>
    <row r="16" spans="1:8" x14ac:dyDescent="0.2">
      <c r="C16" s="5"/>
      <c r="D16" s="5"/>
      <c r="E16" s="5"/>
      <c r="F16" s="5"/>
      <c r="G16" s="5"/>
    </row>
    <row r="17" spans="1:8" x14ac:dyDescent="0.2">
      <c r="A17" t="s">
        <v>8</v>
      </c>
      <c r="C17" s="5">
        <v>0</v>
      </c>
      <c r="D17" s="5"/>
      <c r="E17" s="5"/>
      <c r="F17" s="5">
        <v>0</v>
      </c>
      <c r="G17" s="5"/>
    </row>
    <row r="18" spans="1:8" x14ac:dyDescent="0.2">
      <c r="C18" s="5"/>
      <c r="D18" s="5"/>
      <c r="E18" s="5"/>
      <c r="F18" s="5"/>
      <c r="G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9</v>
      </c>
      <c r="C20" s="5"/>
      <c r="D20" s="5">
        <f>SUM(D15)</f>
        <v>529.20000000000005</v>
      </c>
      <c r="E20" s="5"/>
      <c r="F20" s="5">
        <v>950</v>
      </c>
      <c r="G20" s="5"/>
      <c r="H20" s="5"/>
    </row>
    <row r="21" spans="1:8" x14ac:dyDescent="0.2">
      <c r="C21" s="5"/>
      <c r="D21" s="5"/>
      <c r="E21" s="5"/>
      <c r="F21" s="5"/>
      <c r="G21" s="5"/>
    </row>
    <row r="22" spans="1:8" x14ac:dyDescent="0.2">
      <c r="A22" t="s">
        <v>10</v>
      </c>
      <c r="C22" s="5"/>
      <c r="D22" s="5">
        <v>950</v>
      </c>
      <c r="E22" s="5" t="s">
        <v>15</v>
      </c>
      <c r="F22" s="5">
        <v>7.12</v>
      </c>
      <c r="G22" s="5"/>
    </row>
    <row r="23" spans="1:8" x14ac:dyDescent="0.2">
      <c r="C23" s="5"/>
      <c r="D23" s="5"/>
      <c r="E23" s="5"/>
      <c r="F23" s="5"/>
      <c r="G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11</v>
      </c>
      <c r="C25" s="5">
        <v>0</v>
      </c>
      <c r="D25" s="5"/>
      <c r="E25" s="5"/>
      <c r="F25" s="5">
        <v>0</v>
      </c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A27" t="s">
        <v>12</v>
      </c>
      <c r="C27" s="5"/>
      <c r="D27" s="5">
        <f>SUM(F20+C22)</f>
        <v>950</v>
      </c>
      <c r="E27" s="5"/>
      <c r="F27" s="5">
        <f>SUM(F22:F25)</f>
        <v>7.12</v>
      </c>
      <c r="G27" s="5"/>
      <c r="H27" s="5"/>
    </row>
    <row r="30" spans="1:8" x14ac:dyDescent="0.2">
      <c r="A30" t="s">
        <v>13</v>
      </c>
      <c r="B30" s="3">
        <v>45382</v>
      </c>
      <c r="D30" s="5">
        <f>SUM(D7-D20+D27)</f>
        <v>449.43999999999994</v>
      </c>
      <c r="F30" s="5">
        <f>SUM(F7-F20+F27)</f>
        <v>5378.72</v>
      </c>
      <c r="H30" s="5"/>
    </row>
    <row r="32" spans="1:8" x14ac:dyDescent="0.2">
      <c r="A32" t="s">
        <v>14</v>
      </c>
      <c r="B32" s="3">
        <v>45382</v>
      </c>
      <c r="D32" s="5">
        <f>SUM(D30+D25-C17)</f>
        <v>449.43999999999994</v>
      </c>
      <c r="F32" s="5">
        <f>SUM(F30-F17+F25)</f>
        <v>5378.72</v>
      </c>
      <c r="H32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0A09-CA0A-B84A-BFF4-520AE6580D56}">
  <dimension ref="A4:T53"/>
  <sheetViews>
    <sheetView zoomScale="150" zoomScaleNormal="150" workbookViewId="0">
      <selection activeCell="V23" sqref="V23"/>
    </sheetView>
  </sheetViews>
  <sheetFormatPr baseColWidth="10" defaultRowHeight="16" x14ac:dyDescent="0.2"/>
  <cols>
    <col min="1" max="1" width="42.5" customWidth="1"/>
  </cols>
  <sheetData>
    <row r="4" spans="1:20" x14ac:dyDescent="0.2">
      <c r="A4" s="6" t="s">
        <v>85</v>
      </c>
      <c r="B4" s="7" t="s">
        <v>86</v>
      </c>
      <c r="C4" s="7" t="s">
        <v>87</v>
      </c>
      <c r="D4" s="6"/>
      <c r="E4" s="8" t="s">
        <v>88</v>
      </c>
      <c r="F4" s="9">
        <v>45017</v>
      </c>
      <c r="G4" s="9">
        <v>45047</v>
      </c>
      <c r="H4" s="10">
        <v>45078</v>
      </c>
      <c r="I4" s="10">
        <v>45108</v>
      </c>
      <c r="J4" s="10">
        <v>45139</v>
      </c>
      <c r="K4" s="10">
        <v>45170</v>
      </c>
      <c r="L4" s="10">
        <v>45200</v>
      </c>
      <c r="M4" s="10">
        <v>45231</v>
      </c>
      <c r="N4" s="10">
        <v>45261</v>
      </c>
      <c r="O4" s="10">
        <v>45292</v>
      </c>
      <c r="P4" s="10">
        <v>45323</v>
      </c>
      <c r="Q4" s="10">
        <v>45352</v>
      </c>
      <c r="R4" s="6" t="s">
        <v>89</v>
      </c>
      <c r="S4" s="6" t="s">
        <v>90</v>
      </c>
      <c r="T4" s="6" t="s">
        <v>91</v>
      </c>
    </row>
    <row r="5" spans="1:20" x14ac:dyDescent="0.2">
      <c r="A5" s="6"/>
      <c r="B5" s="7"/>
      <c r="C5" s="7"/>
      <c r="D5" s="6"/>
      <c r="E5" s="8" t="s">
        <v>92</v>
      </c>
      <c r="F5" s="8">
        <v>4666.43</v>
      </c>
      <c r="G5" s="8">
        <f>F53</f>
        <v>7631</v>
      </c>
      <c r="H5" s="11">
        <f>G53</f>
        <v>6354.32</v>
      </c>
      <c r="I5" s="11">
        <f>H53</f>
        <v>5648.54</v>
      </c>
      <c r="J5" s="11">
        <f t="shared" ref="J5:Q5" si="0">I53</f>
        <v>4432.9400000000005</v>
      </c>
      <c r="K5" s="11">
        <f t="shared" si="0"/>
        <v>3723.6600000000008</v>
      </c>
      <c r="L5" s="11">
        <f t="shared" si="0"/>
        <v>9828.7100000000009</v>
      </c>
      <c r="M5" s="11">
        <f t="shared" si="0"/>
        <v>8984.3000000000011</v>
      </c>
      <c r="N5" s="11">
        <f t="shared" si="0"/>
        <v>8628.59</v>
      </c>
      <c r="O5" s="11">
        <f t="shared" si="0"/>
        <v>7683.9</v>
      </c>
      <c r="P5" s="11">
        <f t="shared" si="0"/>
        <v>7005.7699999999995</v>
      </c>
      <c r="Q5" s="11">
        <f t="shared" si="0"/>
        <v>6350.2399999999989</v>
      </c>
      <c r="R5" s="11"/>
      <c r="S5" s="11"/>
      <c r="T5" s="6"/>
    </row>
    <row r="6" spans="1:20" x14ac:dyDescent="0.2">
      <c r="A6" s="6" t="s">
        <v>27</v>
      </c>
      <c r="B6" s="11">
        <v>13900</v>
      </c>
      <c r="C6" s="11" t="s">
        <v>93</v>
      </c>
      <c r="D6" s="6"/>
      <c r="E6" s="6"/>
      <c r="F6" s="6">
        <v>6950</v>
      </c>
      <c r="G6" s="6"/>
      <c r="H6" s="11"/>
      <c r="I6" s="11"/>
      <c r="J6" s="11"/>
      <c r="K6" s="11">
        <v>6950</v>
      </c>
      <c r="L6" s="11"/>
      <c r="M6" s="11"/>
      <c r="N6" s="11"/>
      <c r="O6" s="11"/>
      <c r="P6" s="11"/>
      <c r="Q6" s="11"/>
      <c r="R6" s="11">
        <f t="shared" ref="R6:R10" si="1">SUM(F6:Q6)</f>
        <v>13900</v>
      </c>
      <c r="S6" s="11">
        <f>B6-R6</f>
        <v>0</v>
      </c>
      <c r="T6" s="6"/>
    </row>
    <row r="7" spans="1:20" x14ac:dyDescent="0.2">
      <c r="A7" s="6" t="s">
        <v>94</v>
      </c>
      <c r="B7" s="11">
        <v>0</v>
      </c>
      <c r="C7" s="11"/>
      <c r="D7" s="6"/>
      <c r="E7" s="6"/>
      <c r="F7" s="6"/>
      <c r="G7" s="6"/>
      <c r="H7" s="11"/>
      <c r="I7" s="11"/>
      <c r="J7" s="11"/>
      <c r="K7" s="11" t="s">
        <v>95</v>
      </c>
      <c r="L7" s="11"/>
      <c r="M7" s="11"/>
      <c r="N7" s="11"/>
      <c r="O7" s="11"/>
      <c r="P7" s="11"/>
      <c r="Q7" s="11"/>
      <c r="R7" s="11">
        <f t="shared" si="1"/>
        <v>0</v>
      </c>
      <c r="S7" s="11">
        <f>SUM(B7-R7)</f>
        <v>0</v>
      </c>
      <c r="T7" s="6"/>
    </row>
    <row r="8" spans="1:20" x14ac:dyDescent="0.2">
      <c r="A8" s="6" t="s">
        <v>96</v>
      </c>
      <c r="B8" s="11">
        <v>24</v>
      </c>
      <c r="C8" s="11"/>
      <c r="D8" s="6"/>
      <c r="E8" s="6"/>
      <c r="F8" s="6">
        <v>3.05</v>
      </c>
      <c r="G8" s="6">
        <v>4.79</v>
      </c>
      <c r="H8" s="11">
        <v>4.0199999999999996</v>
      </c>
      <c r="I8" s="11">
        <v>3.81</v>
      </c>
      <c r="J8" s="11">
        <v>3.27</v>
      </c>
      <c r="K8" s="11">
        <v>4.1399999999999997</v>
      </c>
      <c r="L8" s="11">
        <v>9.06</v>
      </c>
      <c r="M8" s="11">
        <v>10.06</v>
      </c>
      <c r="N8" s="11">
        <v>9.81</v>
      </c>
      <c r="O8" s="11">
        <v>8.17</v>
      </c>
      <c r="P8" s="11">
        <v>7.65</v>
      </c>
      <c r="Q8" s="11">
        <v>7.12</v>
      </c>
      <c r="R8" s="11">
        <f t="shared" si="1"/>
        <v>74.950000000000017</v>
      </c>
      <c r="S8" s="11">
        <f>SUM(B8-R8)</f>
        <v>-50.950000000000017</v>
      </c>
      <c r="T8" s="6"/>
    </row>
    <row r="9" spans="1:20" x14ac:dyDescent="0.2">
      <c r="A9" s="6" t="s">
        <v>97</v>
      </c>
      <c r="B9" s="11">
        <v>63.6</v>
      </c>
      <c r="C9" s="11"/>
      <c r="D9" s="6"/>
      <c r="E9" s="6"/>
      <c r="F9" s="6"/>
      <c r="G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1"/>
        <v>0</v>
      </c>
      <c r="S9" s="11">
        <f>B9-R9</f>
        <v>63.6</v>
      </c>
      <c r="T9" s="6"/>
    </row>
    <row r="10" spans="1:20" ht="17" thickBot="1" x14ac:dyDescent="0.25">
      <c r="A10" s="6" t="s">
        <v>98</v>
      </c>
      <c r="B10" s="11">
        <v>600</v>
      </c>
      <c r="C10" s="11"/>
      <c r="D10" s="6"/>
      <c r="E10" s="6"/>
      <c r="F10" s="6"/>
      <c r="G10" s="6"/>
      <c r="H10" s="11"/>
      <c r="I10" s="11"/>
      <c r="J10" s="11"/>
      <c r="K10" s="11"/>
      <c r="L10" s="11"/>
      <c r="M10" s="11">
        <v>322.89999999999998</v>
      </c>
      <c r="N10" s="11"/>
      <c r="O10" s="11"/>
      <c r="P10" s="11"/>
      <c r="Q10" s="11"/>
      <c r="R10" s="11">
        <f t="shared" si="1"/>
        <v>322.89999999999998</v>
      </c>
      <c r="S10" s="11">
        <f>B10-R10</f>
        <v>277.10000000000002</v>
      </c>
      <c r="T10" s="6"/>
    </row>
    <row r="11" spans="1:20" ht="18" thickTop="1" thickBot="1" x14ac:dyDescent="0.25">
      <c r="A11" s="6"/>
      <c r="B11" s="11">
        <f>SUM(B6:B10)</f>
        <v>14587.6</v>
      </c>
      <c r="C11" s="11"/>
      <c r="D11" s="6"/>
      <c r="E11" s="6" t="s">
        <v>99</v>
      </c>
      <c r="F11" s="12">
        <f t="shared" ref="F11:R11" si="2">SUM(F6:F10)</f>
        <v>6953.05</v>
      </c>
      <c r="G11" s="12">
        <f t="shared" si="2"/>
        <v>4.79</v>
      </c>
      <c r="H11" s="13">
        <f t="shared" si="2"/>
        <v>4.0199999999999996</v>
      </c>
      <c r="I11" s="13">
        <f t="shared" si="2"/>
        <v>3.81</v>
      </c>
      <c r="J11" s="13">
        <f t="shared" si="2"/>
        <v>3.27</v>
      </c>
      <c r="K11" s="13">
        <f t="shared" si="2"/>
        <v>6954.14</v>
      </c>
      <c r="L11" s="13">
        <f t="shared" si="2"/>
        <v>9.06</v>
      </c>
      <c r="M11" s="13">
        <f t="shared" si="2"/>
        <v>332.96</v>
      </c>
      <c r="N11" s="13">
        <f t="shared" si="2"/>
        <v>9.81</v>
      </c>
      <c r="O11" s="13">
        <f t="shared" si="2"/>
        <v>8.17</v>
      </c>
      <c r="P11" s="13">
        <f t="shared" si="2"/>
        <v>7.65</v>
      </c>
      <c r="Q11" s="13">
        <f t="shared" si="2"/>
        <v>7.12</v>
      </c>
      <c r="R11" s="13">
        <f t="shared" si="2"/>
        <v>14297.85</v>
      </c>
      <c r="S11" s="13">
        <f>B11-R11</f>
        <v>289.75</v>
      </c>
      <c r="T11" s="6"/>
    </row>
    <row r="12" spans="1:20" ht="17" thickTop="1" x14ac:dyDescent="0.2">
      <c r="A12" s="6"/>
      <c r="B12" s="11"/>
      <c r="C12" s="11"/>
      <c r="D12" s="6"/>
      <c r="E12" s="6"/>
      <c r="F12" s="6"/>
      <c r="G12" s="6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6"/>
    </row>
    <row r="13" spans="1:20" x14ac:dyDescent="0.2">
      <c r="A13" s="6"/>
      <c r="B13" s="11"/>
      <c r="C13" s="11"/>
      <c r="D13" s="6"/>
      <c r="E13" s="6"/>
      <c r="F13" s="6"/>
      <c r="G13" s="6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6"/>
    </row>
    <row r="14" spans="1:20" x14ac:dyDescent="0.2">
      <c r="A14" s="6"/>
      <c r="B14" s="11"/>
      <c r="C14" s="11"/>
      <c r="D14" s="6"/>
      <c r="E14" s="6"/>
      <c r="F14" s="6"/>
      <c r="G14" s="6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</row>
    <row r="15" spans="1:20" x14ac:dyDescent="0.2">
      <c r="A15" s="6" t="s">
        <v>100</v>
      </c>
      <c r="B15" s="11" t="s">
        <v>93</v>
      </c>
      <c r="C15" s="11">
        <v>4374.6000000000004</v>
      </c>
      <c r="D15" s="6"/>
      <c r="E15" s="6"/>
      <c r="F15" s="6">
        <v>354.5</v>
      </c>
      <c r="G15" s="6">
        <v>358.3</v>
      </c>
      <c r="H15" s="11">
        <v>354.5</v>
      </c>
      <c r="I15" s="11">
        <v>357.9</v>
      </c>
      <c r="J15" s="11">
        <v>356.4</v>
      </c>
      <c r="K15" s="11">
        <v>356</v>
      </c>
      <c r="L15" s="11">
        <v>356.2</v>
      </c>
      <c r="M15" s="11">
        <v>356.4</v>
      </c>
      <c r="N15" s="11">
        <v>356.2</v>
      </c>
      <c r="O15" s="11">
        <v>356</v>
      </c>
      <c r="P15" s="11">
        <v>356.4</v>
      </c>
      <c r="Q15" s="11">
        <v>356.4</v>
      </c>
      <c r="R15" s="11">
        <f t="shared" ref="R15:R21" si="3">SUM(F15:Q15)</f>
        <v>4275.2</v>
      </c>
      <c r="S15" s="11">
        <f>C15-R15</f>
        <v>99.400000000000546</v>
      </c>
      <c r="T15" s="6"/>
    </row>
    <row r="16" spans="1:20" x14ac:dyDescent="0.2">
      <c r="A16" s="6" t="s">
        <v>101</v>
      </c>
      <c r="B16" s="11"/>
      <c r="C16" s="11">
        <v>265</v>
      </c>
      <c r="D16" s="6"/>
      <c r="E16" s="6"/>
      <c r="F16" s="6"/>
      <c r="G16" s="6"/>
      <c r="H16" s="11"/>
      <c r="I16" s="11">
        <v>32.68</v>
      </c>
      <c r="J16" s="11"/>
      <c r="K16" s="11"/>
      <c r="L16" s="11"/>
      <c r="M16" s="11"/>
      <c r="N16" s="11"/>
      <c r="O16" s="11"/>
      <c r="P16" s="11"/>
      <c r="Q16" s="11"/>
      <c r="R16" s="11">
        <f t="shared" si="3"/>
        <v>32.68</v>
      </c>
      <c r="S16" s="11">
        <f>SUM(C16-R16)</f>
        <v>232.32</v>
      </c>
      <c r="T16" s="6"/>
    </row>
    <row r="17" spans="1:20" x14ac:dyDescent="0.2">
      <c r="A17" s="6" t="s">
        <v>102</v>
      </c>
      <c r="B17" s="11"/>
      <c r="C17" s="11">
        <v>106</v>
      </c>
      <c r="D17" s="6"/>
      <c r="E17" s="6"/>
      <c r="F17" s="6"/>
      <c r="G17" s="6"/>
      <c r="H17" s="11"/>
      <c r="I17" s="11">
        <v>101</v>
      </c>
      <c r="J17" s="11"/>
      <c r="K17" s="11"/>
      <c r="L17" s="11"/>
      <c r="M17" s="11"/>
      <c r="N17" s="11"/>
      <c r="O17" s="11"/>
      <c r="P17" s="11"/>
      <c r="Q17" s="11"/>
      <c r="R17" s="11">
        <f t="shared" si="3"/>
        <v>101</v>
      </c>
      <c r="S17" s="11">
        <f>SUM(C17-R17)</f>
        <v>5</v>
      </c>
      <c r="T17" s="6"/>
    </row>
    <row r="18" spans="1:20" x14ac:dyDescent="0.2">
      <c r="A18" s="6" t="s">
        <v>103</v>
      </c>
      <c r="B18" s="11"/>
      <c r="C18" s="11">
        <v>212</v>
      </c>
      <c r="D18" s="6"/>
      <c r="E18" s="6"/>
      <c r="F18" s="6"/>
      <c r="G18" s="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>
        <f t="shared" si="3"/>
        <v>0</v>
      </c>
      <c r="S18" s="11">
        <f>SUM(C18-R18)</f>
        <v>212</v>
      </c>
      <c r="T18" s="6"/>
    </row>
    <row r="19" spans="1:20" x14ac:dyDescent="0.2">
      <c r="A19" s="6" t="s">
        <v>104</v>
      </c>
      <c r="B19" s="11" t="s">
        <v>93</v>
      </c>
      <c r="C19" s="11">
        <v>0</v>
      </c>
      <c r="D19" s="6"/>
      <c r="E19" s="6"/>
      <c r="F19" s="6">
        <v>10.4</v>
      </c>
      <c r="G19" s="6">
        <v>15.6</v>
      </c>
      <c r="H19" s="11">
        <v>15.8</v>
      </c>
      <c r="I19" s="11">
        <v>15.8</v>
      </c>
      <c r="J19" s="11">
        <v>15.6</v>
      </c>
      <c r="K19" s="11">
        <v>15.8</v>
      </c>
      <c r="L19" s="11">
        <v>15.8</v>
      </c>
      <c r="M19" s="11">
        <v>15.6</v>
      </c>
      <c r="N19" s="11">
        <v>15.8</v>
      </c>
      <c r="O19" s="11">
        <v>15.8</v>
      </c>
      <c r="P19" s="11">
        <v>15.6</v>
      </c>
      <c r="Q19" s="11">
        <v>15.8</v>
      </c>
      <c r="R19" s="11">
        <f t="shared" si="3"/>
        <v>183.4</v>
      </c>
      <c r="S19" s="11">
        <f t="shared" ref="S19:S50" si="4">C19-R19</f>
        <v>-183.4</v>
      </c>
      <c r="T19" s="6"/>
    </row>
    <row r="20" spans="1:20" x14ac:dyDescent="0.2">
      <c r="A20" s="6" t="s">
        <v>105</v>
      </c>
      <c r="B20" s="11" t="s">
        <v>93</v>
      </c>
      <c r="C20" s="11">
        <v>914.78</v>
      </c>
      <c r="D20" s="6"/>
      <c r="E20" s="6"/>
      <c r="F20" s="6">
        <v>830.09</v>
      </c>
      <c r="G20" s="6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>
        <f t="shared" si="3"/>
        <v>830.09</v>
      </c>
      <c r="S20" s="11">
        <f t="shared" si="4"/>
        <v>84.689999999999941</v>
      </c>
      <c r="T20" s="6"/>
    </row>
    <row r="21" spans="1:20" x14ac:dyDescent="0.2">
      <c r="A21" s="6" t="s">
        <v>106</v>
      </c>
      <c r="B21" s="11" t="s">
        <v>93</v>
      </c>
      <c r="C21" s="11">
        <v>318</v>
      </c>
      <c r="D21" s="6"/>
      <c r="E21" s="6"/>
      <c r="F21" s="6"/>
      <c r="G21" s="6">
        <v>75</v>
      </c>
      <c r="H21" s="11">
        <v>30</v>
      </c>
      <c r="I21" s="11">
        <v>25</v>
      </c>
      <c r="J21" s="11">
        <v>25</v>
      </c>
      <c r="K21" s="11">
        <v>25</v>
      </c>
      <c r="L21" s="11">
        <v>25</v>
      </c>
      <c r="M21" s="11">
        <v>25</v>
      </c>
      <c r="N21" s="11">
        <v>25</v>
      </c>
      <c r="O21" s="11">
        <v>25</v>
      </c>
      <c r="P21" s="11">
        <v>27.5</v>
      </c>
      <c r="Q21" s="11">
        <v>27.5</v>
      </c>
      <c r="R21" s="11">
        <f t="shared" si="3"/>
        <v>335</v>
      </c>
      <c r="S21" s="11">
        <f t="shared" si="4"/>
        <v>-17</v>
      </c>
      <c r="T21" s="6"/>
    </row>
    <row r="22" spans="1:20" x14ac:dyDescent="0.2">
      <c r="A22" s="6" t="s">
        <v>107</v>
      </c>
      <c r="B22" s="11" t="s">
        <v>93</v>
      </c>
      <c r="C22" s="11">
        <v>26.5</v>
      </c>
      <c r="D22" s="6"/>
      <c r="E22" s="6"/>
      <c r="F22" s="6"/>
      <c r="G22" s="6"/>
      <c r="H22" s="11"/>
      <c r="I22" s="11"/>
      <c r="J22" s="11"/>
      <c r="K22" s="11"/>
      <c r="L22" s="11"/>
      <c r="M22" s="11">
        <v>26.5</v>
      </c>
      <c r="N22" s="11"/>
      <c r="O22" s="11"/>
      <c r="P22" s="11"/>
      <c r="Q22" s="11"/>
      <c r="R22" s="11">
        <f t="shared" ref="R22:R50" si="5">SUM(F22:Q22)</f>
        <v>26.5</v>
      </c>
      <c r="S22" s="11">
        <f t="shared" si="4"/>
        <v>0</v>
      </c>
      <c r="T22" s="6"/>
    </row>
    <row r="23" spans="1:20" x14ac:dyDescent="0.2">
      <c r="A23" s="6" t="s">
        <v>34</v>
      </c>
      <c r="B23" s="11" t="s">
        <v>93</v>
      </c>
      <c r="C23" s="11">
        <v>272.42</v>
      </c>
      <c r="D23" s="6"/>
      <c r="E23" s="6"/>
      <c r="F23" s="6"/>
      <c r="G23" s="6">
        <v>73.47</v>
      </c>
      <c r="H23" s="11"/>
      <c r="I23" s="11"/>
      <c r="J23" s="11">
        <v>71.05</v>
      </c>
      <c r="K23" s="11"/>
      <c r="L23" s="11"/>
      <c r="M23" s="11">
        <v>44.03</v>
      </c>
      <c r="N23" s="11"/>
      <c r="O23" s="11"/>
      <c r="P23" s="11">
        <v>74.180000000000007</v>
      </c>
      <c r="Q23" s="11"/>
      <c r="R23" s="11">
        <f t="shared" si="5"/>
        <v>262.73</v>
      </c>
      <c r="S23" s="11">
        <f t="shared" si="4"/>
        <v>9.6899999999999977</v>
      </c>
      <c r="T23" s="6"/>
    </row>
    <row r="24" spans="1:20" x14ac:dyDescent="0.2">
      <c r="A24" s="6" t="s">
        <v>108</v>
      </c>
      <c r="B24" s="11" t="s">
        <v>93</v>
      </c>
      <c r="C24" s="11">
        <v>540.6</v>
      </c>
      <c r="D24" s="6"/>
      <c r="E24" s="6"/>
      <c r="F24" s="6"/>
      <c r="G24" s="6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>
        <f t="shared" si="5"/>
        <v>0</v>
      </c>
      <c r="S24" s="11">
        <f t="shared" si="4"/>
        <v>540.6</v>
      </c>
      <c r="T24" s="6"/>
    </row>
    <row r="25" spans="1:20" x14ac:dyDescent="0.2">
      <c r="A25" s="6" t="s">
        <v>109</v>
      </c>
      <c r="B25" s="11" t="s">
        <v>93</v>
      </c>
      <c r="C25" s="11">
        <v>1526.08</v>
      </c>
      <c r="D25" s="6"/>
      <c r="E25" s="6"/>
      <c r="F25" s="6">
        <v>114.5</v>
      </c>
      <c r="G25" s="6">
        <v>157.47</v>
      </c>
      <c r="H25" s="11">
        <v>114.5</v>
      </c>
      <c r="I25" s="11">
        <v>114.5</v>
      </c>
      <c r="J25" s="11">
        <v>114.5</v>
      </c>
      <c r="K25" s="11">
        <v>114.5</v>
      </c>
      <c r="L25" s="11">
        <v>150.47999999999999</v>
      </c>
      <c r="M25" s="11">
        <v>114.5</v>
      </c>
      <c r="N25" s="11">
        <v>114.5</v>
      </c>
      <c r="O25" s="11">
        <v>114.5</v>
      </c>
      <c r="P25" s="11">
        <v>114.5</v>
      </c>
      <c r="Q25" s="11">
        <v>114.5</v>
      </c>
      <c r="R25" s="11">
        <f t="shared" si="5"/>
        <v>1452.95</v>
      </c>
      <c r="S25" s="11">
        <f t="shared" si="4"/>
        <v>73.129999999999882</v>
      </c>
      <c r="T25" s="6"/>
    </row>
    <row r="26" spans="1:20" x14ac:dyDescent="0.2">
      <c r="A26" s="6" t="s">
        <v>110</v>
      </c>
      <c r="B26" s="11"/>
      <c r="C26" s="11">
        <v>254.4</v>
      </c>
      <c r="D26" s="6"/>
      <c r="E26" s="6"/>
      <c r="F26" s="6"/>
      <c r="G26" s="6"/>
      <c r="H26" s="11"/>
      <c r="I26" s="11">
        <v>100</v>
      </c>
      <c r="J26" s="11"/>
      <c r="K26" s="11">
        <v>43.99</v>
      </c>
      <c r="L26" s="11"/>
      <c r="M26" s="11"/>
      <c r="N26" s="11"/>
      <c r="O26" s="11"/>
      <c r="P26" s="11"/>
      <c r="Q26" s="11"/>
      <c r="R26" s="11">
        <f t="shared" si="5"/>
        <v>143.99</v>
      </c>
      <c r="S26" s="11">
        <f t="shared" si="4"/>
        <v>110.41</v>
      </c>
      <c r="T26" s="6"/>
    </row>
    <row r="27" spans="1:20" x14ac:dyDescent="0.2">
      <c r="A27" s="6" t="s">
        <v>111</v>
      </c>
      <c r="B27" s="11" t="s">
        <v>93</v>
      </c>
      <c r="C27" s="11">
        <v>136.74</v>
      </c>
      <c r="D27" s="6"/>
      <c r="E27" s="6"/>
      <c r="F27" s="6"/>
      <c r="G27" s="6">
        <v>140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5"/>
        <v>140</v>
      </c>
      <c r="S27" s="11">
        <f t="shared" si="4"/>
        <v>-3.2599999999999909</v>
      </c>
      <c r="T27" s="6"/>
    </row>
    <row r="28" spans="1:20" x14ac:dyDescent="0.2">
      <c r="A28" s="6" t="s">
        <v>112</v>
      </c>
      <c r="B28" s="11" t="s">
        <v>93</v>
      </c>
      <c r="C28" s="11">
        <v>171.72</v>
      </c>
      <c r="D28" s="6"/>
      <c r="E28" s="6"/>
      <c r="F28" s="6"/>
      <c r="G28" s="6"/>
      <c r="H28" s="11"/>
      <c r="I28" s="11">
        <v>117.49</v>
      </c>
      <c r="J28" s="11"/>
      <c r="K28" s="11"/>
      <c r="L28" s="11"/>
      <c r="M28" s="11"/>
      <c r="N28" s="11"/>
      <c r="O28" s="11"/>
      <c r="P28" s="11"/>
      <c r="Q28" s="11"/>
      <c r="R28" s="11">
        <f t="shared" si="5"/>
        <v>117.49</v>
      </c>
      <c r="S28" s="11">
        <f t="shared" si="4"/>
        <v>54.230000000000004</v>
      </c>
      <c r="T28" s="6"/>
    </row>
    <row r="29" spans="1:20" x14ac:dyDescent="0.2">
      <c r="A29" s="6" t="s">
        <v>113</v>
      </c>
      <c r="B29" s="11" t="s">
        <v>93</v>
      </c>
      <c r="C29" s="11">
        <v>1484</v>
      </c>
      <c r="D29" s="6"/>
      <c r="E29" s="6"/>
      <c r="F29" s="6">
        <v>180</v>
      </c>
      <c r="G29" s="6">
        <v>180</v>
      </c>
      <c r="H29" s="11">
        <v>180</v>
      </c>
      <c r="I29" s="11">
        <v>90</v>
      </c>
      <c r="J29" s="11">
        <v>90</v>
      </c>
      <c r="K29" s="11">
        <v>270</v>
      </c>
      <c r="L29" s="11">
        <v>90</v>
      </c>
      <c r="M29" s="11"/>
      <c r="N29" s="11"/>
      <c r="O29" s="11"/>
      <c r="P29" s="11"/>
      <c r="Q29" s="11"/>
      <c r="R29" s="11">
        <f t="shared" si="5"/>
        <v>1080</v>
      </c>
      <c r="S29" s="11">
        <f t="shared" si="4"/>
        <v>404</v>
      </c>
      <c r="T29" s="6"/>
    </row>
    <row r="30" spans="1:20" x14ac:dyDescent="0.2">
      <c r="A30" s="6" t="s">
        <v>114</v>
      </c>
      <c r="B30" s="11" t="s">
        <v>93</v>
      </c>
      <c r="C30" s="11">
        <v>137.80000000000001</v>
      </c>
      <c r="D30" s="6"/>
      <c r="E30" s="6"/>
      <c r="F30" s="6">
        <v>15</v>
      </c>
      <c r="G30" s="6">
        <v>15</v>
      </c>
      <c r="H30" s="11">
        <v>15</v>
      </c>
      <c r="I30" s="11">
        <v>15</v>
      </c>
      <c r="J30" s="11">
        <v>15</v>
      </c>
      <c r="K30" s="11">
        <v>15</v>
      </c>
      <c r="L30" s="11">
        <v>15</v>
      </c>
      <c r="M30" s="11">
        <v>15</v>
      </c>
      <c r="N30" s="11">
        <v>15</v>
      </c>
      <c r="O30" s="11">
        <v>15</v>
      </c>
      <c r="P30" s="11">
        <v>15</v>
      </c>
      <c r="Q30" s="11">
        <v>15</v>
      </c>
      <c r="R30" s="11">
        <f t="shared" si="5"/>
        <v>180</v>
      </c>
      <c r="S30" s="11">
        <f t="shared" si="4"/>
        <v>-42.199999999999989</v>
      </c>
      <c r="T30" s="6"/>
    </row>
    <row r="31" spans="1:20" x14ac:dyDescent="0.2">
      <c r="A31" s="6" t="s">
        <v>115</v>
      </c>
      <c r="B31" s="11" t="s">
        <v>93</v>
      </c>
      <c r="C31" s="11">
        <v>212</v>
      </c>
      <c r="D31" s="6"/>
      <c r="E31" s="6"/>
      <c r="F31" s="6">
        <v>212</v>
      </c>
      <c r="G31" s="6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f t="shared" si="5"/>
        <v>212</v>
      </c>
      <c r="S31" s="11">
        <f t="shared" si="4"/>
        <v>0</v>
      </c>
      <c r="T31" s="6"/>
    </row>
    <row r="32" spans="1:20" x14ac:dyDescent="0.2">
      <c r="A32" s="6" t="s">
        <v>116</v>
      </c>
      <c r="B32" s="11" t="s">
        <v>93</v>
      </c>
      <c r="C32" s="11">
        <v>318</v>
      </c>
      <c r="D32" s="6"/>
      <c r="E32" s="6"/>
      <c r="F32" s="6">
        <v>318</v>
      </c>
      <c r="G32" s="6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5"/>
        <v>318</v>
      </c>
      <c r="S32" s="11">
        <f t="shared" si="4"/>
        <v>0</v>
      </c>
      <c r="T32" s="6"/>
    </row>
    <row r="33" spans="1:20" x14ac:dyDescent="0.2">
      <c r="A33" s="6" t="s">
        <v>117</v>
      </c>
      <c r="B33" s="11" t="s">
        <v>93</v>
      </c>
      <c r="C33" s="11">
        <v>318</v>
      </c>
      <c r="D33" s="6"/>
      <c r="E33" s="6"/>
      <c r="F33" s="6">
        <v>318</v>
      </c>
      <c r="G33" s="6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f t="shared" si="5"/>
        <v>318</v>
      </c>
      <c r="S33" s="11">
        <f t="shared" si="4"/>
        <v>0</v>
      </c>
      <c r="T33" s="6"/>
    </row>
    <row r="34" spans="1:20" x14ac:dyDescent="0.2">
      <c r="A34" s="6" t="s">
        <v>118</v>
      </c>
      <c r="B34" s="11" t="s">
        <v>93</v>
      </c>
      <c r="C34" s="11">
        <v>742</v>
      </c>
      <c r="D34" s="6"/>
      <c r="E34" s="6"/>
      <c r="F34" s="6">
        <v>742</v>
      </c>
      <c r="G34" s="6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5"/>
        <v>742</v>
      </c>
      <c r="S34" s="11">
        <f t="shared" si="4"/>
        <v>0</v>
      </c>
      <c r="T34" s="6"/>
    </row>
    <row r="35" spans="1:20" x14ac:dyDescent="0.2">
      <c r="A35" s="6" t="s">
        <v>119</v>
      </c>
      <c r="B35" s="11"/>
      <c r="C35" s="11">
        <v>265</v>
      </c>
      <c r="D35" s="6"/>
      <c r="E35" s="6"/>
      <c r="F35" s="6">
        <v>265</v>
      </c>
      <c r="G35" s="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>
        <f t="shared" si="5"/>
        <v>265</v>
      </c>
      <c r="S35" s="11">
        <f t="shared" si="4"/>
        <v>0</v>
      </c>
      <c r="T35" s="6"/>
    </row>
    <row r="36" spans="1:20" x14ac:dyDescent="0.2">
      <c r="A36" s="6" t="s">
        <v>120</v>
      </c>
      <c r="B36" s="11" t="s">
        <v>93</v>
      </c>
      <c r="C36" s="11">
        <v>318</v>
      </c>
      <c r="D36" s="6"/>
      <c r="E36" s="6"/>
      <c r="F36" s="6"/>
      <c r="G36" s="6"/>
      <c r="H36" s="11"/>
      <c r="I36" s="11"/>
      <c r="J36" s="11"/>
      <c r="K36" s="11"/>
      <c r="L36" s="11"/>
      <c r="M36" s="11"/>
      <c r="N36" s="11">
        <v>318</v>
      </c>
      <c r="O36" s="11"/>
      <c r="P36" s="11"/>
      <c r="Q36" s="11"/>
      <c r="R36" s="11">
        <f t="shared" si="5"/>
        <v>318</v>
      </c>
      <c r="S36" s="11">
        <f t="shared" si="4"/>
        <v>0</v>
      </c>
      <c r="T36" s="6"/>
    </row>
    <row r="37" spans="1:20" x14ac:dyDescent="0.2">
      <c r="A37" s="6" t="s">
        <v>121</v>
      </c>
      <c r="B37" s="11" t="s">
        <v>93</v>
      </c>
      <c r="C37" s="11">
        <v>275.60000000000002</v>
      </c>
      <c r="D37" s="6"/>
      <c r="E37" s="6"/>
      <c r="F37" s="6"/>
      <c r="G37" s="6">
        <v>248.04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>
        <f t="shared" si="5"/>
        <v>248.04</v>
      </c>
      <c r="S37" s="11">
        <f t="shared" si="4"/>
        <v>27.560000000000031</v>
      </c>
      <c r="T37" s="6"/>
    </row>
    <row r="38" spans="1:20" x14ac:dyDescent="0.2">
      <c r="A38" s="6" t="s">
        <v>122</v>
      </c>
      <c r="B38" s="11" t="s">
        <v>93</v>
      </c>
      <c r="C38" s="11">
        <v>114.48</v>
      </c>
      <c r="D38" s="6"/>
      <c r="E38" s="6"/>
      <c r="F38" s="6"/>
      <c r="G38" s="6"/>
      <c r="H38" s="11"/>
      <c r="I38" s="11"/>
      <c r="J38" s="11"/>
      <c r="K38" s="11"/>
      <c r="L38" s="11"/>
      <c r="M38" s="11"/>
      <c r="N38" s="11">
        <v>110</v>
      </c>
      <c r="O38" s="11"/>
      <c r="P38" s="11"/>
      <c r="Q38" s="11"/>
      <c r="R38" s="11">
        <f t="shared" si="5"/>
        <v>110</v>
      </c>
      <c r="S38" s="11">
        <f t="shared" si="4"/>
        <v>4.480000000000004</v>
      </c>
      <c r="T38" s="6"/>
    </row>
    <row r="39" spans="1:20" x14ac:dyDescent="0.2">
      <c r="A39" s="6" t="s">
        <v>123</v>
      </c>
      <c r="B39" s="11" t="s">
        <v>93</v>
      </c>
      <c r="C39" s="11">
        <v>116.6</v>
      </c>
      <c r="D39" s="6"/>
      <c r="E39" s="6"/>
      <c r="F39" s="6">
        <v>75</v>
      </c>
      <c r="G39" s="6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f t="shared" si="5"/>
        <v>75</v>
      </c>
      <c r="S39" s="11">
        <f t="shared" si="4"/>
        <v>41.599999999999994</v>
      </c>
      <c r="T39" s="6"/>
    </row>
    <row r="40" spans="1:20" x14ac:dyDescent="0.2">
      <c r="A40" s="6" t="s">
        <v>124</v>
      </c>
      <c r="B40" s="11" t="s">
        <v>93</v>
      </c>
      <c r="C40" s="11">
        <v>10</v>
      </c>
      <c r="D40" s="6"/>
      <c r="E40" s="6"/>
      <c r="F40" s="6"/>
      <c r="G40" s="6">
        <v>10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>
        <f t="shared" si="5"/>
        <v>10</v>
      </c>
      <c r="S40" s="11">
        <f t="shared" si="4"/>
        <v>0</v>
      </c>
      <c r="T40" s="6"/>
    </row>
    <row r="41" spans="1:20" x14ac:dyDescent="0.2">
      <c r="A41" s="6" t="s">
        <v>125</v>
      </c>
      <c r="B41" s="11"/>
      <c r="C41" s="11">
        <v>300</v>
      </c>
      <c r="D41" s="6"/>
      <c r="E41" s="6"/>
      <c r="F41" s="6">
        <v>248.5</v>
      </c>
      <c r="G41" s="6"/>
      <c r="H41" s="11"/>
      <c r="I41" s="11">
        <v>50</v>
      </c>
      <c r="J41" s="11"/>
      <c r="K41" s="11"/>
      <c r="L41" s="11"/>
      <c r="M41" s="11"/>
      <c r="N41" s="11"/>
      <c r="O41" s="11"/>
      <c r="P41" s="11"/>
      <c r="Q41" s="11"/>
      <c r="R41" s="11">
        <f>SUM(F41:Q41)</f>
        <v>298.5</v>
      </c>
      <c r="S41" s="11">
        <f t="shared" si="4"/>
        <v>1.5</v>
      </c>
      <c r="T41" s="6"/>
    </row>
    <row r="42" spans="1:20" x14ac:dyDescent="0.2">
      <c r="A42" s="6" t="s">
        <v>126</v>
      </c>
      <c r="B42" s="11"/>
      <c r="C42" s="11">
        <v>371</v>
      </c>
      <c r="D42" s="6"/>
      <c r="E42" s="6"/>
      <c r="F42" s="6">
        <v>206.85</v>
      </c>
      <c r="G42" s="6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>SUM(F42:Q42)</f>
        <v>206.85</v>
      </c>
      <c r="S42" s="11">
        <f t="shared" si="4"/>
        <v>164.15</v>
      </c>
      <c r="T42" s="6"/>
    </row>
    <row r="43" spans="1:20" x14ac:dyDescent="0.2">
      <c r="A43" s="6" t="s">
        <v>127</v>
      </c>
      <c r="B43" s="11" t="s">
        <v>93</v>
      </c>
      <c r="C43" s="11">
        <v>55.12</v>
      </c>
      <c r="D43" s="6"/>
      <c r="E43" s="6"/>
      <c r="F43" s="6"/>
      <c r="G43" s="6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f t="shared" si="5"/>
        <v>0</v>
      </c>
      <c r="S43" s="11">
        <f t="shared" si="4"/>
        <v>55.12</v>
      </c>
      <c r="T43" s="6"/>
    </row>
    <row r="44" spans="1:20" x14ac:dyDescent="0.2">
      <c r="A44" s="6" t="s">
        <v>128</v>
      </c>
      <c r="B44" s="11" t="s">
        <v>93</v>
      </c>
      <c r="C44" s="11">
        <v>160</v>
      </c>
      <c r="D44" s="6"/>
      <c r="E44" s="6"/>
      <c r="F44" s="6"/>
      <c r="G44" s="6"/>
      <c r="H44" s="11"/>
      <c r="I44" s="11"/>
      <c r="J44" s="11"/>
      <c r="K44" s="11"/>
      <c r="L44" s="11"/>
      <c r="M44" s="11"/>
      <c r="N44" s="11"/>
      <c r="O44" s="11">
        <v>160</v>
      </c>
      <c r="P44" s="11"/>
      <c r="Q44" s="11"/>
      <c r="R44" s="11">
        <f t="shared" si="5"/>
        <v>160</v>
      </c>
      <c r="S44" s="11">
        <f t="shared" si="4"/>
        <v>0</v>
      </c>
      <c r="T44" s="6"/>
    </row>
    <row r="45" spans="1:20" x14ac:dyDescent="0.2">
      <c r="A45" s="6" t="s">
        <v>129</v>
      </c>
      <c r="B45" s="11" t="s">
        <v>93</v>
      </c>
      <c r="C45" s="11">
        <v>333.9</v>
      </c>
      <c r="D45" s="6"/>
      <c r="E45" s="6"/>
      <c r="F45" s="6"/>
      <c r="G45" s="6"/>
      <c r="H45" s="11"/>
      <c r="I45" s="11">
        <v>150</v>
      </c>
      <c r="J45" s="11">
        <v>25</v>
      </c>
      <c r="K45" s="11"/>
      <c r="L45" s="11"/>
      <c r="M45" s="11"/>
      <c r="N45" s="11"/>
      <c r="O45" s="11"/>
      <c r="P45" s="11"/>
      <c r="Q45" s="11"/>
      <c r="R45" s="11">
        <f t="shared" si="5"/>
        <v>175</v>
      </c>
      <c r="S45" s="11">
        <f t="shared" si="4"/>
        <v>158.89999999999998</v>
      </c>
      <c r="T45" s="6"/>
    </row>
    <row r="46" spans="1:20" x14ac:dyDescent="0.2">
      <c r="A46" s="6" t="s">
        <v>130</v>
      </c>
      <c r="B46" s="11" t="s">
        <v>93</v>
      </c>
      <c r="C46" s="11">
        <v>2119.3000000000002</v>
      </c>
      <c r="D46" s="6"/>
      <c r="E46" s="6"/>
      <c r="F46" s="6"/>
      <c r="G46" s="6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>
        <f t="shared" si="5"/>
        <v>0</v>
      </c>
      <c r="S46" s="11">
        <f t="shared" si="4"/>
        <v>2119.3000000000002</v>
      </c>
      <c r="T46" s="6"/>
    </row>
    <row r="47" spans="1:20" x14ac:dyDescent="0.2">
      <c r="A47" s="6" t="s">
        <v>131</v>
      </c>
      <c r="B47" s="11" t="s">
        <v>93</v>
      </c>
      <c r="C47" s="11">
        <v>1081.2</v>
      </c>
      <c r="D47" s="6"/>
      <c r="E47" s="6"/>
      <c r="F47" s="6"/>
      <c r="G47" s="6"/>
      <c r="H47" s="11"/>
      <c r="I47" s="11"/>
      <c r="J47" s="11"/>
      <c r="K47" s="11"/>
      <c r="L47" s="11">
        <v>161.5</v>
      </c>
      <c r="M47" s="11">
        <v>76.36</v>
      </c>
      <c r="N47" s="11"/>
      <c r="O47" s="11"/>
      <c r="P47" s="11"/>
      <c r="Q47" s="11"/>
      <c r="R47" s="11">
        <f t="shared" si="5"/>
        <v>237.86</v>
      </c>
      <c r="S47" s="11">
        <f t="shared" si="4"/>
        <v>843.34</v>
      </c>
      <c r="T47" s="6"/>
    </row>
    <row r="48" spans="1:20" x14ac:dyDescent="0.2">
      <c r="A48" s="6" t="s">
        <v>132</v>
      </c>
      <c r="B48" s="11"/>
      <c r="C48" s="11">
        <v>0</v>
      </c>
      <c r="D48" s="6"/>
      <c r="E48" s="6"/>
      <c r="F48" s="6"/>
      <c r="G48" s="6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>
        <f>SUM(F48:Q48)</f>
        <v>0</v>
      </c>
      <c r="S48" s="11">
        <f t="shared" si="4"/>
        <v>0</v>
      </c>
      <c r="T48" s="6"/>
    </row>
    <row r="49" spans="1:20" x14ac:dyDescent="0.2">
      <c r="A49" s="6" t="s">
        <v>97</v>
      </c>
      <c r="B49" s="11"/>
      <c r="C49" s="11">
        <v>63.6</v>
      </c>
      <c r="D49" s="6"/>
      <c r="E49" s="6"/>
      <c r="F49" s="6"/>
      <c r="G49" s="6"/>
      <c r="H49" s="11"/>
      <c r="I49" s="11"/>
      <c r="J49" s="11"/>
      <c r="K49" s="11"/>
      <c r="L49" s="11"/>
      <c r="M49" s="11"/>
      <c r="N49" s="11"/>
      <c r="O49" s="11"/>
      <c r="P49" s="11">
        <v>60</v>
      </c>
      <c r="Q49" s="11"/>
      <c r="R49" s="11">
        <f t="shared" si="5"/>
        <v>60</v>
      </c>
      <c r="S49" s="11">
        <f t="shared" si="4"/>
        <v>3.6000000000000014</v>
      </c>
      <c r="T49" s="6"/>
    </row>
    <row r="50" spans="1:20" ht="17" thickBot="1" x14ac:dyDescent="0.25">
      <c r="A50" s="6" t="s">
        <v>133</v>
      </c>
      <c r="B50" s="11"/>
      <c r="C50" s="11">
        <v>600</v>
      </c>
      <c r="D50" s="6"/>
      <c r="E50" s="6"/>
      <c r="F50" s="6">
        <v>98.64</v>
      </c>
      <c r="G50" s="6">
        <v>8.59</v>
      </c>
      <c r="H50" s="11"/>
      <c r="I50" s="11">
        <v>50.04</v>
      </c>
      <c r="J50" s="11"/>
      <c r="K50" s="11">
        <v>8.8000000000000007</v>
      </c>
      <c r="L50" s="11">
        <v>39.49</v>
      </c>
      <c r="M50" s="11">
        <v>15.28</v>
      </c>
      <c r="N50" s="11"/>
      <c r="O50" s="11"/>
      <c r="P50" s="11"/>
      <c r="Q50" s="11"/>
      <c r="R50" s="11">
        <f t="shared" si="5"/>
        <v>220.84000000000003</v>
      </c>
      <c r="S50" s="11">
        <f t="shared" si="4"/>
        <v>379.15999999999997</v>
      </c>
      <c r="T50" s="6"/>
    </row>
    <row r="51" spans="1:20" ht="18" thickTop="1" thickBot="1" x14ac:dyDescent="0.25">
      <c r="A51" s="6"/>
      <c r="B51" s="11"/>
      <c r="C51" s="11">
        <f>SUM(C15:C50)</f>
        <v>18514.439999999999</v>
      </c>
      <c r="D51" s="6"/>
      <c r="E51" s="6"/>
      <c r="F51" s="12">
        <f t="shared" ref="F51:S51" si="6">SUM(F15:F50)</f>
        <v>3988.4799999999996</v>
      </c>
      <c r="G51" s="12">
        <f t="shared" si="6"/>
        <v>1281.47</v>
      </c>
      <c r="H51" s="13">
        <f t="shared" si="6"/>
        <v>709.8</v>
      </c>
      <c r="I51" s="13">
        <f t="shared" si="6"/>
        <v>1219.4099999999999</v>
      </c>
      <c r="J51" s="13">
        <f t="shared" si="6"/>
        <v>712.55</v>
      </c>
      <c r="K51" s="13">
        <f t="shared" si="6"/>
        <v>849.08999999999992</v>
      </c>
      <c r="L51" s="13">
        <f t="shared" si="6"/>
        <v>853.47</v>
      </c>
      <c r="M51" s="13">
        <f t="shared" si="6"/>
        <v>688.67</v>
      </c>
      <c r="N51" s="13">
        <f t="shared" si="6"/>
        <v>954.5</v>
      </c>
      <c r="O51" s="13">
        <f t="shared" si="6"/>
        <v>686.3</v>
      </c>
      <c r="P51" s="13">
        <f t="shared" si="6"/>
        <v>663.18000000000006</v>
      </c>
      <c r="Q51" s="13">
        <f t="shared" si="6"/>
        <v>529.20000000000005</v>
      </c>
      <c r="R51" s="13">
        <f t="shared" si="6"/>
        <v>13136.12</v>
      </c>
      <c r="S51" s="13">
        <f t="shared" si="6"/>
        <v>5378.3200000000006</v>
      </c>
      <c r="T51" s="11">
        <f>SUM(F51:Q51)</f>
        <v>13136.119999999999</v>
      </c>
    </row>
    <row r="52" spans="1:20" ht="17" thickTop="1" x14ac:dyDescent="0.2">
      <c r="A52" s="6"/>
      <c r="B52" s="6"/>
      <c r="C52" s="6"/>
      <c r="D52" s="6"/>
      <c r="E52" s="6"/>
      <c r="F52" s="6"/>
      <c r="G52" s="6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6"/>
    </row>
    <row r="53" spans="1:20" x14ac:dyDescent="0.2">
      <c r="A53" s="6"/>
      <c r="B53" s="6"/>
      <c r="C53" s="6"/>
      <c r="D53" s="6"/>
      <c r="E53" s="6" t="s">
        <v>134</v>
      </c>
      <c r="F53" s="6">
        <f>SUM(F5+F11-F51)</f>
        <v>7631</v>
      </c>
      <c r="G53" s="6">
        <f>SUM(G5+G11-G51)</f>
        <v>6354.32</v>
      </c>
      <c r="H53" s="11">
        <f t="shared" ref="H53:Q53" si="7">H5+H11-H51</f>
        <v>5648.54</v>
      </c>
      <c r="I53" s="11">
        <f t="shared" si="7"/>
        <v>4432.9400000000005</v>
      </c>
      <c r="J53" s="11">
        <f t="shared" si="7"/>
        <v>3723.6600000000008</v>
      </c>
      <c r="K53" s="11">
        <f t="shared" si="7"/>
        <v>9828.7100000000009</v>
      </c>
      <c r="L53" s="11">
        <f t="shared" si="7"/>
        <v>8984.3000000000011</v>
      </c>
      <c r="M53" s="11">
        <f t="shared" si="7"/>
        <v>8628.59</v>
      </c>
      <c r="N53" s="11">
        <f t="shared" si="7"/>
        <v>7683.9</v>
      </c>
      <c r="O53" s="11">
        <f t="shared" si="7"/>
        <v>7005.7699999999995</v>
      </c>
      <c r="P53" s="11">
        <f t="shared" si="7"/>
        <v>6350.2399999999989</v>
      </c>
      <c r="Q53" s="11">
        <f t="shared" si="7"/>
        <v>5828.1599999999989</v>
      </c>
      <c r="R53" s="11"/>
      <c r="S53" s="11">
        <f>SUM(B11+Q53-T51)</f>
        <v>7279.6399999999994</v>
      </c>
      <c r="T53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72C66-7D9B-EC42-BD21-0191814A2BAF}">
  <dimension ref="A1:K148"/>
  <sheetViews>
    <sheetView tabSelected="1" topLeftCell="A16" zoomScale="150" zoomScaleNormal="150" workbookViewId="0">
      <selection activeCell="L6" sqref="L6"/>
    </sheetView>
  </sheetViews>
  <sheetFormatPr baseColWidth="10" defaultRowHeight="16" x14ac:dyDescent="0.2"/>
  <cols>
    <col min="3" max="3" width="22.33203125" customWidth="1"/>
    <col min="4" max="4" width="28.83203125" customWidth="1"/>
    <col min="5" max="5" width="20.83203125" customWidth="1"/>
    <col min="10" max="10" width="43.83203125" customWidth="1"/>
  </cols>
  <sheetData>
    <row r="1" spans="1:11" ht="34" x14ac:dyDescent="0.2">
      <c r="A1" s="14" t="s">
        <v>135</v>
      </c>
      <c r="B1" s="15" t="s">
        <v>136</v>
      </c>
      <c r="C1" s="16" t="s">
        <v>137</v>
      </c>
      <c r="D1" s="16" t="s">
        <v>138</v>
      </c>
      <c r="E1" s="16" t="s">
        <v>139</v>
      </c>
      <c r="F1" s="17" t="s">
        <v>140</v>
      </c>
      <c r="G1" s="17" t="s">
        <v>141</v>
      </c>
      <c r="H1" s="18" t="s">
        <v>142</v>
      </c>
      <c r="I1" s="18" t="s">
        <v>143</v>
      </c>
      <c r="J1" s="16" t="s">
        <v>144</v>
      </c>
      <c r="K1" s="16" t="s">
        <v>145</v>
      </c>
    </row>
    <row r="2" spans="1:11" x14ac:dyDescent="0.2">
      <c r="A2" s="19">
        <v>45017</v>
      </c>
      <c r="B2" s="20"/>
      <c r="C2" s="6"/>
      <c r="D2" s="6" t="s">
        <v>146</v>
      </c>
      <c r="E2" s="6"/>
      <c r="F2" s="21"/>
      <c r="G2" s="21"/>
      <c r="H2" s="11"/>
      <c r="I2" s="11">
        <v>12.66</v>
      </c>
      <c r="J2" s="6"/>
      <c r="K2" s="6"/>
    </row>
    <row r="3" spans="1:11" x14ac:dyDescent="0.2">
      <c r="A3" s="19">
        <v>45025</v>
      </c>
      <c r="B3" s="20" t="s">
        <v>147</v>
      </c>
      <c r="C3" s="6" t="s">
        <v>148</v>
      </c>
      <c r="D3" s="6" t="s">
        <v>149</v>
      </c>
      <c r="E3" s="6" t="s">
        <v>150</v>
      </c>
      <c r="F3" s="21">
        <v>-50</v>
      </c>
      <c r="G3" s="21"/>
      <c r="H3" s="11">
        <v>-50</v>
      </c>
      <c r="I3" s="11">
        <f>SUM(I2-H3)</f>
        <v>62.66</v>
      </c>
      <c r="J3" s="6" t="s">
        <v>149</v>
      </c>
      <c r="K3" s="22">
        <v>45025</v>
      </c>
    </row>
    <row r="4" spans="1:11" x14ac:dyDescent="0.2">
      <c r="A4" s="19">
        <v>45025</v>
      </c>
      <c r="B4" s="20" t="s">
        <v>151</v>
      </c>
      <c r="C4" s="6" t="s">
        <v>49</v>
      </c>
      <c r="D4" s="6" t="s">
        <v>152</v>
      </c>
      <c r="E4" s="6" t="s">
        <v>153</v>
      </c>
      <c r="F4" s="21">
        <v>15</v>
      </c>
      <c r="G4" s="21"/>
      <c r="H4" s="21">
        <v>15</v>
      </c>
      <c r="I4" s="11">
        <f>SUM(I3-H4)</f>
        <v>47.66</v>
      </c>
      <c r="J4" s="6" t="s">
        <v>154</v>
      </c>
      <c r="K4" s="23">
        <v>45025</v>
      </c>
    </row>
    <row r="5" spans="1:11" x14ac:dyDescent="0.2">
      <c r="A5" s="19">
        <v>45025</v>
      </c>
      <c r="B5" s="20" t="s">
        <v>151</v>
      </c>
      <c r="C5" s="6" t="s">
        <v>49</v>
      </c>
      <c r="D5" s="6" t="s">
        <v>155</v>
      </c>
      <c r="E5" s="6" t="s">
        <v>153</v>
      </c>
      <c r="F5" s="21">
        <v>10.4</v>
      </c>
      <c r="G5" s="21"/>
      <c r="H5" s="21">
        <v>10.4</v>
      </c>
      <c r="I5" s="11">
        <f t="shared" ref="I5:I68" si="0">SUM(I4-H5)</f>
        <v>37.26</v>
      </c>
      <c r="J5" s="6" t="s">
        <v>156</v>
      </c>
      <c r="K5" s="22">
        <v>45025</v>
      </c>
    </row>
    <row r="6" spans="1:11" x14ac:dyDescent="0.2">
      <c r="A6" s="19">
        <v>45028</v>
      </c>
      <c r="B6" s="20" t="s">
        <v>147</v>
      </c>
      <c r="C6" s="6" t="s">
        <v>148</v>
      </c>
      <c r="D6" s="6" t="s">
        <v>149</v>
      </c>
      <c r="E6" s="6" t="s">
        <v>150</v>
      </c>
      <c r="F6" s="21">
        <v>-100</v>
      </c>
      <c r="G6" s="21"/>
      <c r="H6" s="21">
        <v>-100</v>
      </c>
      <c r="I6" s="11">
        <f t="shared" si="0"/>
        <v>137.26</v>
      </c>
      <c r="J6" s="6" t="s">
        <v>149</v>
      </c>
      <c r="K6" s="22">
        <v>45028</v>
      </c>
    </row>
    <row r="7" spans="1:11" x14ac:dyDescent="0.2">
      <c r="A7" s="19">
        <v>45028</v>
      </c>
      <c r="B7" s="20" t="s">
        <v>151</v>
      </c>
      <c r="C7" s="6" t="s">
        <v>23</v>
      </c>
      <c r="D7" s="6" t="s">
        <v>157</v>
      </c>
      <c r="E7" s="6" t="s">
        <v>153</v>
      </c>
      <c r="F7" s="21">
        <v>90</v>
      </c>
      <c r="G7" s="21"/>
      <c r="H7" s="21">
        <v>90</v>
      </c>
      <c r="I7" s="11">
        <f t="shared" si="0"/>
        <v>47.259999999999991</v>
      </c>
      <c r="J7" s="6" t="s">
        <v>158</v>
      </c>
      <c r="K7" s="22">
        <v>45028</v>
      </c>
    </row>
    <row r="8" spans="1:11" x14ac:dyDescent="0.2">
      <c r="A8" s="19">
        <v>45035</v>
      </c>
      <c r="B8" s="20" t="s">
        <v>147</v>
      </c>
      <c r="C8" s="6" t="s">
        <v>148</v>
      </c>
      <c r="D8" s="6" t="s">
        <v>149</v>
      </c>
      <c r="E8" s="6" t="s">
        <v>159</v>
      </c>
      <c r="F8" s="21">
        <v>-4000</v>
      </c>
      <c r="G8" s="21"/>
      <c r="H8" s="21">
        <v>-4000</v>
      </c>
      <c r="I8" s="11">
        <f t="shared" si="0"/>
        <v>4047.26</v>
      </c>
      <c r="J8" s="6" t="s">
        <v>149</v>
      </c>
      <c r="K8" s="22">
        <v>45035</v>
      </c>
    </row>
    <row r="9" spans="1:11" x14ac:dyDescent="0.2">
      <c r="A9" s="19">
        <v>45035</v>
      </c>
      <c r="B9" s="20" t="s">
        <v>151</v>
      </c>
      <c r="C9" s="6" t="s">
        <v>7</v>
      </c>
      <c r="D9" s="6" t="s">
        <v>160</v>
      </c>
      <c r="E9" s="6" t="s">
        <v>159</v>
      </c>
      <c r="F9" s="21">
        <v>114.5</v>
      </c>
      <c r="G9" s="21"/>
      <c r="H9" s="21">
        <v>114.5</v>
      </c>
      <c r="I9" s="11">
        <f t="shared" si="0"/>
        <v>3932.76</v>
      </c>
      <c r="J9" s="6" t="s">
        <v>161</v>
      </c>
      <c r="K9" s="22">
        <v>45035</v>
      </c>
    </row>
    <row r="10" spans="1:11" x14ac:dyDescent="0.2">
      <c r="A10" s="19">
        <v>45035</v>
      </c>
      <c r="B10" s="20" t="s">
        <v>151</v>
      </c>
      <c r="C10" s="6" t="s">
        <v>18</v>
      </c>
      <c r="D10" s="6" t="s">
        <v>162</v>
      </c>
      <c r="E10" s="6" t="s">
        <v>159</v>
      </c>
      <c r="F10" s="21">
        <v>75</v>
      </c>
      <c r="G10" s="21">
        <v>15</v>
      </c>
      <c r="H10" s="21">
        <f>SUM(F10+G10)</f>
        <v>90</v>
      </c>
      <c r="I10" s="11">
        <f t="shared" si="0"/>
        <v>3842.76</v>
      </c>
      <c r="J10" s="6" t="s">
        <v>163</v>
      </c>
      <c r="K10" s="22">
        <v>45035</v>
      </c>
    </row>
    <row r="11" spans="1:11" x14ac:dyDescent="0.2">
      <c r="A11" s="19">
        <v>45035</v>
      </c>
      <c r="B11" s="20" t="s">
        <v>151</v>
      </c>
      <c r="C11" s="6" t="s">
        <v>19</v>
      </c>
      <c r="D11" s="6" t="s">
        <v>164</v>
      </c>
      <c r="E11" s="6" t="s">
        <v>159</v>
      </c>
      <c r="F11" s="21">
        <v>742</v>
      </c>
      <c r="G11" s="21"/>
      <c r="H11" s="21">
        <v>742</v>
      </c>
      <c r="I11" s="11">
        <f t="shared" si="0"/>
        <v>3100.76</v>
      </c>
      <c r="J11" s="6" t="s">
        <v>118</v>
      </c>
      <c r="K11" s="22">
        <v>45035</v>
      </c>
    </row>
    <row r="12" spans="1:11" x14ac:dyDescent="0.2">
      <c r="A12" s="19">
        <v>45035</v>
      </c>
      <c r="B12" s="20" t="s">
        <v>151</v>
      </c>
      <c r="C12" s="6" t="s">
        <v>20</v>
      </c>
      <c r="D12" s="6" t="s">
        <v>164</v>
      </c>
      <c r="E12" s="6" t="s">
        <v>159</v>
      </c>
      <c r="F12" s="21">
        <v>212</v>
      </c>
      <c r="G12" s="21"/>
      <c r="H12" s="21">
        <v>212</v>
      </c>
      <c r="I12" s="11">
        <f t="shared" si="0"/>
        <v>2888.76</v>
      </c>
      <c r="J12" s="6" t="s">
        <v>165</v>
      </c>
      <c r="K12" s="22">
        <v>45035</v>
      </c>
    </row>
    <row r="13" spans="1:11" x14ac:dyDescent="0.2">
      <c r="A13" s="24">
        <v>45035</v>
      </c>
      <c r="B13" s="20" t="s">
        <v>151</v>
      </c>
      <c r="C13" s="6" t="s">
        <v>16</v>
      </c>
      <c r="D13" s="6" t="s">
        <v>164</v>
      </c>
      <c r="E13" s="6" t="s">
        <v>159</v>
      </c>
      <c r="F13" s="21">
        <v>318</v>
      </c>
      <c r="H13" s="21">
        <v>318</v>
      </c>
      <c r="I13" s="5">
        <f t="shared" si="0"/>
        <v>2570.7600000000002</v>
      </c>
      <c r="J13" s="6" t="s">
        <v>117</v>
      </c>
      <c r="K13" s="24">
        <v>45035</v>
      </c>
    </row>
    <row r="14" spans="1:11" x14ac:dyDescent="0.2">
      <c r="A14" s="24">
        <v>45035</v>
      </c>
      <c r="B14" s="20" t="s">
        <v>151</v>
      </c>
      <c r="C14" s="6" t="s">
        <v>166</v>
      </c>
      <c r="D14" s="6" t="s">
        <v>164</v>
      </c>
      <c r="E14" s="6" t="s">
        <v>159</v>
      </c>
      <c r="F14" s="21">
        <v>318</v>
      </c>
      <c r="H14" s="21">
        <v>318</v>
      </c>
      <c r="I14" s="5">
        <f t="shared" si="0"/>
        <v>2252.7600000000002</v>
      </c>
      <c r="J14" s="6" t="s">
        <v>116</v>
      </c>
      <c r="K14" s="24">
        <v>45035</v>
      </c>
    </row>
    <row r="15" spans="1:11" x14ac:dyDescent="0.2">
      <c r="A15" s="24">
        <v>45035</v>
      </c>
      <c r="B15" s="20" t="s">
        <v>151</v>
      </c>
      <c r="C15" s="6" t="s">
        <v>22</v>
      </c>
      <c r="D15" s="6" t="s">
        <v>167</v>
      </c>
      <c r="E15" s="6" t="s">
        <v>153</v>
      </c>
      <c r="F15" s="21">
        <v>248.5</v>
      </c>
      <c r="G15">
        <v>49.7</v>
      </c>
      <c r="H15" s="25">
        <f>SUM(F15+G15)</f>
        <v>298.2</v>
      </c>
      <c r="I15" s="5">
        <f t="shared" si="0"/>
        <v>1954.5600000000002</v>
      </c>
      <c r="J15" s="6" t="s">
        <v>168</v>
      </c>
      <c r="K15" s="24">
        <v>45035</v>
      </c>
    </row>
    <row r="16" spans="1:11" x14ac:dyDescent="0.2">
      <c r="A16" s="24">
        <v>45040</v>
      </c>
      <c r="B16" s="20" t="s">
        <v>151</v>
      </c>
      <c r="C16" s="6" t="s">
        <v>23</v>
      </c>
      <c r="D16" s="6" t="s">
        <v>169</v>
      </c>
      <c r="E16" s="6" t="s">
        <v>153</v>
      </c>
      <c r="F16" s="21">
        <v>90</v>
      </c>
      <c r="H16" s="21">
        <v>90</v>
      </c>
      <c r="I16" s="5">
        <f t="shared" si="0"/>
        <v>1864.5600000000002</v>
      </c>
      <c r="J16" s="6" t="s">
        <v>158</v>
      </c>
      <c r="K16" s="24">
        <v>45040</v>
      </c>
    </row>
    <row r="17" spans="1:11" x14ac:dyDescent="0.2">
      <c r="A17" s="24">
        <v>45040</v>
      </c>
      <c r="B17" s="20" t="s">
        <v>151</v>
      </c>
      <c r="C17" s="6" t="s">
        <v>170</v>
      </c>
      <c r="D17" s="6" t="s">
        <v>171</v>
      </c>
      <c r="E17" s="6" t="s">
        <v>153</v>
      </c>
      <c r="F17" s="21">
        <v>354.5</v>
      </c>
      <c r="H17" s="21">
        <v>354.5</v>
      </c>
      <c r="I17" s="5">
        <f t="shared" si="0"/>
        <v>1510.0600000000002</v>
      </c>
      <c r="J17" s="6" t="s">
        <v>172</v>
      </c>
      <c r="K17" s="24">
        <v>45040</v>
      </c>
    </row>
    <row r="18" spans="1:11" x14ac:dyDescent="0.2">
      <c r="A18" s="24">
        <v>45042</v>
      </c>
      <c r="B18" s="20" t="s">
        <v>151</v>
      </c>
      <c r="C18" s="6" t="s">
        <v>24</v>
      </c>
      <c r="D18" s="6" t="s">
        <v>173</v>
      </c>
      <c r="E18" s="6" t="s">
        <v>174</v>
      </c>
      <c r="F18" s="21">
        <v>830.09</v>
      </c>
      <c r="H18" s="21">
        <v>830.09</v>
      </c>
      <c r="I18" s="5">
        <f t="shared" si="0"/>
        <v>679.97000000000014</v>
      </c>
      <c r="J18" s="6" t="s">
        <v>105</v>
      </c>
      <c r="K18" s="24">
        <v>45042</v>
      </c>
    </row>
    <row r="19" spans="1:11" x14ac:dyDescent="0.2">
      <c r="A19" s="24">
        <v>45042</v>
      </c>
      <c r="B19" s="20" t="s">
        <v>151</v>
      </c>
      <c r="C19" s="6" t="s">
        <v>175</v>
      </c>
      <c r="D19" s="6" t="s">
        <v>176</v>
      </c>
      <c r="E19" s="6" t="s">
        <v>153</v>
      </c>
      <c r="F19" s="21">
        <v>206.85</v>
      </c>
      <c r="G19">
        <v>33.94</v>
      </c>
      <c r="H19" s="5">
        <f>SUM(F19+G19)</f>
        <v>240.79</v>
      </c>
      <c r="I19" s="5">
        <f t="shared" si="0"/>
        <v>439.18000000000018</v>
      </c>
      <c r="J19" s="6" t="s">
        <v>177</v>
      </c>
      <c r="K19" s="24">
        <v>45042</v>
      </c>
    </row>
    <row r="20" spans="1:11" x14ac:dyDescent="0.2">
      <c r="A20" s="24">
        <v>45044</v>
      </c>
      <c r="B20" s="20" t="s">
        <v>151</v>
      </c>
      <c r="C20" s="6" t="s">
        <v>170</v>
      </c>
      <c r="D20" s="6" t="s">
        <v>178</v>
      </c>
      <c r="E20" s="6" t="s">
        <v>153</v>
      </c>
      <c r="F20" s="21">
        <v>265</v>
      </c>
      <c r="H20" s="21">
        <v>265</v>
      </c>
      <c r="I20" s="5">
        <f t="shared" si="0"/>
        <v>174.18000000000018</v>
      </c>
      <c r="J20" s="6" t="s">
        <v>119</v>
      </c>
      <c r="K20" s="24">
        <v>45044</v>
      </c>
    </row>
    <row r="21" spans="1:11" x14ac:dyDescent="0.2">
      <c r="A21" s="24">
        <v>45054</v>
      </c>
      <c r="B21" s="20" t="s">
        <v>151</v>
      </c>
      <c r="C21" s="6" t="s">
        <v>16</v>
      </c>
      <c r="D21" s="6" t="s">
        <v>179</v>
      </c>
      <c r="E21" s="6" t="s">
        <v>153</v>
      </c>
      <c r="F21" s="21">
        <v>75</v>
      </c>
      <c r="H21" s="21">
        <v>75</v>
      </c>
      <c r="I21" s="5">
        <f t="shared" si="0"/>
        <v>99.180000000000177</v>
      </c>
      <c r="J21" s="6" t="s">
        <v>106</v>
      </c>
      <c r="K21" s="24">
        <v>45054</v>
      </c>
    </row>
    <row r="22" spans="1:11" x14ac:dyDescent="0.2">
      <c r="A22" s="24">
        <v>45054</v>
      </c>
      <c r="B22" s="20" t="s">
        <v>151</v>
      </c>
      <c r="C22" s="6" t="s">
        <v>23</v>
      </c>
      <c r="D22" s="6" t="s">
        <v>180</v>
      </c>
      <c r="E22" s="6" t="s">
        <v>153</v>
      </c>
      <c r="F22" s="21">
        <v>90</v>
      </c>
      <c r="H22" s="21">
        <v>90</v>
      </c>
      <c r="I22" s="5">
        <f t="shared" si="0"/>
        <v>9.1800000000001774</v>
      </c>
      <c r="J22" s="6" t="s">
        <v>158</v>
      </c>
      <c r="K22" s="24">
        <v>45054</v>
      </c>
    </row>
    <row r="23" spans="1:11" x14ac:dyDescent="0.2">
      <c r="A23" s="24">
        <v>45057</v>
      </c>
      <c r="B23" s="20" t="s">
        <v>147</v>
      </c>
      <c r="C23" s="6" t="s">
        <v>148</v>
      </c>
      <c r="D23" s="6" t="s">
        <v>149</v>
      </c>
      <c r="E23" s="6" t="s">
        <v>150</v>
      </c>
      <c r="F23" s="21">
        <v>-150</v>
      </c>
      <c r="H23" s="21">
        <v>-150</v>
      </c>
      <c r="I23" s="5">
        <f t="shared" si="0"/>
        <v>159.18000000000018</v>
      </c>
      <c r="J23" s="6" t="s">
        <v>149</v>
      </c>
      <c r="K23" s="24">
        <v>45057</v>
      </c>
    </row>
    <row r="24" spans="1:11" x14ac:dyDescent="0.2">
      <c r="A24" s="24">
        <v>45057</v>
      </c>
      <c r="B24" s="20" t="s">
        <v>151</v>
      </c>
      <c r="C24" s="6" t="s">
        <v>49</v>
      </c>
      <c r="D24" s="6" t="s">
        <v>181</v>
      </c>
      <c r="E24" s="6" t="s">
        <v>153</v>
      </c>
      <c r="F24" s="21">
        <v>15</v>
      </c>
      <c r="H24" s="21">
        <v>15</v>
      </c>
      <c r="I24" s="5">
        <f t="shared" si="0"/>
        <v>144.18000000000018</v>
      </c>
      <c r="J24" s="6" t="s">
        <v>182</v>
      </c>
      <c r="K24" s="24">
        <v>45057</v>
      </c>
    </row>
    <row r="25" spans="1:11" x14ac:dyDescent="0.2">
      <c r="A25" s="24">
        <v>45057</v>
      </c>
      <c r="B25" s="20" t="s">
        <v>151</v>
      </c>
      <c r="C25" s="6" t="s">
        <v>49</v>
      </c>
      <c r="D25" s="6" t="s">
        <v>183</v>
      </c>
      <c r="E25" s="6" t="s">
        <v>153</v>
      </c>
      <c r="F25" s="21">
        <v>15.6</v>
      </c>
      <c r="H25" s="21">
        <v>15.6</v>
      </c>
      <c r="I25" s="5">
        <f t="shared" si="0"/>
        <v>128.58000000000018</v>
      </c>
      <c r="J25" s="6" t="s">
        <v>156</v>
      </c>
      <c r="K25" s="24">
        <v>45057</v>
      </c>
    </row>
    <row r="26" spans="1:11" x14ac:dyDescent="0.2">
      <c r="A26" s="24">
        <v>45057</v>
      </c>
      <c r="B26" s="20" t="s">
        <v>151</v>
      </c>
      <c r="C26" s="6" t="s">
        <v>57</v>
      </c>
      <c r="D26" s="6" t="s">
        <v>184</v>
      </c>
      <c r="E26" s="6" t="s">
        <v>150</v>
      </c>
      <c r="F26" s="21">
        <v>73.47</v>
      </c>
      <c r="H26" s="21">
        <v>73.47</v>
      </c>
      <c r="I26" s="5">
        <f t="shared" si="0"/>
        <v>55.110000000000184</v>
      </c>
      <c r="J26" s="6" t="s">
        <v>34</v>
      </c>
      <c r="K26" s="24">
        <v>45057</v>
      </c>
    </row>
    <row r="27" spans="1:11" x14ac:dyDescent="0.2">
      <c r="A27" s="24">
        <v>45063</v>
      </c>
      <c r="B27" s="20" t="s">
        <v>147</v>
      </c>
      <c r="C27" s="6" t="s">
        <v>148</v>
      </c>
      <c r="D27" s="6" t="s">
        <v>149</v>
      </c>
      <c r="E27" s="6" t="s">
        <v>185</v>
      </c>
      <c r="F27" s="21">
        <v>-1300</v>
      </c>
      <c r="H27" s="21">
        <v>-1300</v>
      </c>
      <c r="I27" s="5">
        <f t="shared" si="0"/>
        <v>1355.1100000000001</v>
      </c>
      <c r="J27" s="6" t="s">
        <v>149</v>
      </c>
      <c r="K27" s="24">
        <v>45063</v>
      </c>
    </row>
    <row r="28" spans="1:11" x14ac:dyDescent="0.2">
      <c r="A28" s="24">
        <v>45063</v>
      </c>
      <c r="B28" s="20" t="s">
        <v>151</v>
      </c>
      <c r="C28" s="6" t="s">
        <v>186</v>
      </c>
      <c r="D28" s="6" t="s">
        <v>187</v>
      </c>
      <c r="E28" s="6" t="s">
        <v>185</v>
      </c>
      <c r="F28" s="21">
        <v>42.97</v>
      </c>
      <c r="G28">
        <v>8.59</v>
      </c>
      <c r="H28" s="5">
        <f>SUM(F28+G28)</f>
        <v>51.56</v>
      </c>
      <c r="I28" s="5">
        <f t="shared" si="0"/>
        <v>1303.5500000000002</v>
      </c>
      <c r="J28" s="6" t="s">
        <v>188</v>
      </c>
      <c r="K28" s="24">
        <v>45063</v>
      </c>
    </row>
    <row r="29" spans="1:11" x14ac:dyDescent="0.2">
      <c r="A29" s="24">
        <v>45063</v>
      </c>
      <c r="B29" s="20" t="s">
        <v>151</v>
      </c>
      <c r="C29" s="6" t="s">
        <v>49</v>
      </c>
      <c r="D29" s="6" t="s">
        <v>189</v>
      </c>
      <c r="E29" s="6" t="s">
        <v>185</v>
      </c>
      <c r="F29" s="21">
        <v>140</v>
      </c>
      <c r="H29" s="21">
        <v>140</v>
      </c>
      <c r="I29" s="5">
        <f t="shared" si="0"/>
        <v>1163.5500000000002</v>
      </c>
      <c r="J29" s="6" t="s">
        <v>111</v>
      </c>
      <c r="K29" s="24">
        <v>45063</v>
      </c>
    </row>
    <row r="30" spans="1:11" x14ac:dyDescent="0.2">
      <c r="A30" s="24">
        <v>45064</v>
      </c>
      <c r="B30" s="20" t="s">
        <v>151</v>
      </c>
      <c r="C30" s="6" t="s">
        <v>190</v>
      </c>
      <c r="D30" s="6" t="s">
        <v>124</v>
      </c>
      <c r="E30" s="6" t="s">
        <v>185</v>
      </c>
      <c r="F30" s="21">
        <v>10</v>
      </c>
      <c r="H30" s="21">
        <v>10</v>
      </c>
      <c r="I30" s="5">
        <f t="shared" si="0"/>
        <v>1153.5500000000002</v>
      </c>
      <c r="J30" s="6" t="s">
        <v>37</v>
      </c>
      <c r="K30" s="24">
        <v>45064</v>
      </c>
    </row>
    <row r="31" spans="1:11" x14ac:dyDescent="0.2">
      <c r="A31" s="24">
        <v>45064</v>
      </c>
      <c r="B31" s="20" t="s">
        <v>151</v>
      </c>
      <c r="C31" s="6" t="s">
        <v>191</v>
      </c>
      <c r="D31" s="6" t="s">
        <v>192</v>
      </c>
      <c r="E31" s="6" t="s">
        <v>185</v>
      </c>
      <c r="F31" s="21">
        <v>27.56</v>
      </c>
      <c r="H31" s="21">
        <v>27.56</v>
      </c>
      <c r="I31" s="5">
        <f t="shared" si="0"/>
        <v>1125.9900000000002</v>
      </c>
      <c r="J31" s="6" t="s">
        <v>193</v>
      </c>
      <c r="K31" s="24">
        <v>45064</v>
      </c>
    </row>
    <row r="32" spans="1:11" x14ac:dyDescent="0.2">
      <c r="A32" s="24">
        <v>45064</v>
      </c>
      <c r="B32" s="20" t="s">
        <v>151</v>
      </c>
      <c r="C32" s="6" t="s">
        <v>194</v>
      </c>
      <c r="D32" s="6" t="s">
        <v>192</v>
      </c>
      <c r="E32" s="6" t="s">
        <v>185</v>
      </c>
      <c r="F32" s="21">
        <v>27.56</v>
      </c>
      <c r="H32" s="21">
        <v>27.56</v>
      </c>
      <c r="I32" s="5">
        <f t="shared" si="0"/>
        <v>1098.4300000000003</v>
      </c>
      <c r="J32" s="6" t="s">
        <v>193</v>
      </c>
      <c r="K32" s="24">
        <v>45064</v>
      </c>
    </row>
    <row r="33" spans="1:11" x14ac:dyDescent="0.2">
      <c r="A33" s="24">
        <v>45064</v>
      </c>
      <c r="B33" s="20" t="s">
        <v>151</v>
      </c>
      <c r="C33" s="6" t="s">
        <v>186</v>
      </c>
      <c r="D33" s="6" t="s">
        <v>192</v>
      </c>
      <c r="E33" s="6" t="s">
        <v>185</v>
      </c>
      <c r="F33" s="21">
        <v>27.56</v>
      </c>
      <c r="H33" s="21">
        <v>27.56</v>
      </c>
      <c r="I33" s="5">
        <f t="shared" si="0"/>
        <v>1070.8700000000003</v>
      </c>
      <c r="J33" s="6" t="s">
        <v>193</v>
      </c>
      <c r="K33" s="24">
        <v>45064</v>
      </c>
    </row>
    <row r="34" spans="1:11" x14ac:dyDescent="0.2">
      <c r="A34" s="24">
        <v>45064</v>
      </c>
      <c r="B34" s="20" t="s">
        <v>151</v>
      </c>
      <c r="C34" s="6" t="s">
        <v>195</v>
      </c>
      <c r="D34" s="6" t="s">
        <v>192</v>
      </c>
      <c r="E34" s="6" t="s">
        <v>185</v>
      </c>
      <c r="F34" s="21">
        <v>27.56</v>
      </c>
      <c r="H34" s="21">
        <v>27.56</v>
      </c>
      <c r="I34" s="5">
        <f t="shared" si="0"/>
        <v>1043.3100000000004</v>
      </c>
      <c r="J34" s="6" t="s">
        <v>193</v>
      </c>
      <c r="K34" s="24">
        <v>45064</v>
      </c>
    </row>
    <row r="35" spans="1:11" x14ac:dyDescent="0.2">
      <c r="A35" s="24">
        <v>45064</v>
      </c>
      <c r="B35" s="20" t="s">
        <v>151</v>
      </c>
      <c r="C35" s="6" t="s">
        <v>196</v>
      </c>
      <c r="D35" s="6" t="s">
        <v>192</v>
      </c>
      <c r="E35" s="6" t="s">
        <v>185</v>
      </c>
      <c r="F35" s="21">
        <v>27.56</v>
      </c>
      <c r="H35" s="21">
        <v>27.56</v>
      </c>
      <c r="I35" s="5">
        <f t="shared" si="0"/>
        <v>1015.7500000000005</v>
      </c>
      <c r="J35" s="6" t="s">
        <v>193</v>
      </c>
      <c r="K35" s="24">
        <v>45064</v>
      </c>
    </row>
    <row r="36" spans="1:11" x14ac:dyDescent="0.2">
      <c r="A36" s="24">
        <v>45064</v>
      </c>
      <c r="B36" s="20" t="s">
        <v>151</v>
      </c>
      <c r="C36" s="6" t="s">
        <v>197</v>
      </c>
      <c r="D36" s="6" t="s">
        <v>192</v>
      </c>
      <c r="E36" s="6" t="s">
        <v>185</v>
      </c>
      <c r="F36" s="21">
        <v>27.56</v>
      </c>
      <c r="H36" s="21">
        <v>27.56</v>
      </c>
      <c r="I36" s="5">
        <f t="shared" si="0"/>
        <v>988.19000000000051</v>
      </c>
      <c r="J36" s="6" t="s">
        <v>193</v>
      </c>
      <c r="K36" s="24">
        <v>45064</v>
      </c>
    </row>
    <row r="37" spans="1:11" x14ac:dyDescent="0.2">
      <c r="A37" s="24">
        <v>45064</v>
      </c>
      <c r="B37" s="20" t="s">
        <v>151</v>
      </c>
      <c r="C37" s="6" t="s">
        <v>198</v>
      </c>
      <c r="D37" s="6" t="s">
        <v>192</v>
      </c>
      <c r="E37" s="6" t="s">
        <v>185</v>
      </c>
      <c r="F37" s="21">
        <v>27.56</v>
      </c>
      <c r="H37" s="21">
        <v>27.56</v>
      </c>
      <c r="I37" s="5">
        <f t="shared" si="0"/>
        <v>960.63000000000056</v>
      </c>
      <c r="J37" s="6" t="s">
        <v>193</v>
      </c>
      <c r="K37" s="24">
        <v>45064</v>
      </c>
    </row>
    <row r="38" spans="1:11" x14ac:dyDescent="0.2">
      <c r="A38" s="24">
        <v>45064</v>
      </c>
      <c r="B38" s="20" t="s">
        <v>151</v>
      </c>
      <c r="C38" s="6" t="s">
        <v>199</v>
      </c>
      <c r="D38" s="6" t="s">
        <v>192</v>
      </c>
      <c r="E38" s="6" t="s">
        <v>185</v>
      </c>
      <c r="F38" s="21">
        <v>27.56</v>
      </c>
      <c r="H38" s="21">
        <v>27.56</v>
      </c>
      <c r="I38" s="5">
        <f t="shared" si="0"/>
        <v>933.07000000000062</v>
      </c>
      <c r="J38" s="6" t="s">
        <v>193</v>
      </c>
      <c r="K38" s="24">
        <v>45064</v>
      </c>
    </row>
    <row r="39" spans="1:11" x14ac:dyDescent="0.2">
      <c r="A39" s="24">
        <v>45064</v>
      </c>
      <c r="B39" s="20" t="s">
        <v>151</v>
      </c>
      <c r="C39" s="6" t="s">
        <v>200</v>
      </c>
      <c r="D39" s="6" t="s">
        <v>192</v>
      </c>
      <c r="E39" s="6" t="s">
        <v>185</v>
      </c>
      <c r="F39" s="21">
        <v>27.56</v>
      </c>
      <c r="H39" s="21">
        <v>27.56</v>
      </c>
      <c r="I39" s="5">
        <f t="shared" si="0"/>
        <v>905.51000000000067</v>
      </c>
      <c r="J39" s="6" t="s">
        <v>193</v>
      </c>
      <c r="K39" s="24">
        <v>45064</v>
      </c>
    </row>
    <row r="40" spans="1:11" x14ac:dyDescent="0.2">
      <c r="A40" s="24">
        <v>45067</v>
      </c>
      <c r="B40" s="20" t="s">
        <v>151</v>
      </c>
      <c r="C40" s="6" t="s">
        <v>7</v>
      </c>
      <c r="D40" s="6" t="s">
        <v>201</v>
      </c>
      <c r="E40" s="6" t="s">
        <v>185</v>
      </c>
      <c r="F40" s="21">
        <v>114.5</v>
      </c>
      <c r="H40" s="21">
        <v>114.5</v>
      </c>
      <c r="I40" s="5">
        <f t="shared" si="0"/>
        <v>791.01000000000067</v>
      </c>
      <c r="J40" s="6" t="s">
        <v>161</v>
      </c>
      <c r="K40" s="24">
        <v>45067</v>
      </c>
    </row>
    <row r="41" spans="1:11" x14ac:dyDescent="0.2">
      <c r="A41" s="24">
        <v>45067</v>
      </c>
      <c r="B41" s="20" t="s">
        <v>151</v>
      </c>
      <c r="C41" s="6" t="s">
        <v>23</v>
      </c>
      <c r="D41" s="6" t="s">
        <v>202</v>
      </c>
      <c r="E41" s="6" t="s">
        <v>185</v>
      </c>
      <c r="F41" s="21">
        <v>90</v>
      </c>
      <c r="H41" s="21">
        <v>90</v>
      </c>
      <c r="I41" s="5">
        <f t="shared" si="0"/>
        <v>701.01000000000067</v>
      </c>
      <c r="J41" s="6" t="s">
        <v>158</v>
      </c>
      <c r="K41" s="24">
        <v>45067</v>
      </c>
    </row>
    <row r="42" spans="1:11" x14ac:dyDescent="0.2">
      <c r="A42" s="24">
        <v>45075</v>
      </c>
      <c r="B42" s="20" t="s">
        <v>151</v>
      </c>
      <c r="C42" s="6" t="s">
        <v>170</v>
      </c>
      <c r="D42" s="6" t="s">
        <v>203</v>
      </c>
      <c r="E42" s="6" t="s">
        <v>185</v>
      </c>
      <c r="F42" s="21">
        <v>358.3</v>
      </c>
      <c r="H42" s="21">
        <v>358.3</v>
      </c>
      <c r="I42" s="5">
        <f t="shared" si="0"/>
        <v>342.71000000000066</v>
      </c>
      <c r="J42" s="6" t="s">
        <v>172</v>
      </c>
      <c r="K42" s="24">
        <v>45075</v>
      </c>
    </row>
    <row r="43" spans="1:11" x14ac:dyDescent="0.2">
      <c r="A43" s="24">
        <v>45079</v>
      </c>
      <c r="B43" s="20" t="s">
        <v>151</v>
      </c>
      <c r="C43" s="6" t="s">
        <v>16</v>
      </c>
      <c r="D43" s="6" t="s">
        <v>204</v>
      </c>
      <c r="E43" s="6" t="s">
        <v>185</v>
      </c>
      <c r="F43" s="21">
        <v>30</v>
      </c>
      <c r="H43" s="21">
        <v>30</v>
      </c>
      <c r="I43" s="5">
        <f t="shared" si="0"/>
        <v>312.71000000000066</v>
      </c>
      <c r="J43" s="6" t="s">
        <v>106</v>
      </c>
      <c r="K43" s="24">
        <v>45079</v>
      </c>
    </row>
    <row r="44" spans="1:11" x14ac:dyDescent="0.2">
      <c r="A44" s="24">
        <v>45082</v>
      </c>
      <c r="B44" s="20" t="s">
        <v>151</v>
      </c>
      <c r="C44" s="6" t="s">
        <v>49</v>
      </c>
      <c r="D44" s="6" t="s">
        <v>205</v>
      </c>
      <c r="E44" s="6" t="s">
        <v>185</v>
      </c>
      <c r="F44" s="21">
        <v>15</v>
      </c>
      <c r="H44" s="21">
        <v>15</v>
      </c>
      <c r="I44" s="5">
        <f t="shared" si="0"/>
        <v>297.71000000000066</v>
      </c>
      <c r="J44" s="6" t="s">
        <v>182</v>
      </c>
      <c r="K44" s="24">
        <v>45082</v>
      </c>
    </row>
    <row r="45" spans="1:11" x14ac:dyDescent="0.2">
      <c r="A45" s="24">
        <v>45082</v>
      </c>
      <c r="B45" s="20" t="s">
        <v>151</v>
      </c>
      <c r="C45" s="6" t="s">
        <v>49</v>
      </c>
      <c r="D45" s="6" t="s">
        <v>206</v>
      </c>
      <c r="E45" s="6" t="s">
        <v>185</v>
      </c>
      <c r="F45" s="21">
        <v>15.8</v>
      </c>
      <c r="H45" s="21">
        <v>15.8</v>
      </c>
      <c r="I45" s="5">
        <f t="shared" si="0"/>
        <v>281.91000000000065</v>
      </c>
      <c r="J45" s="6" t="s">
        <v>156</v>
      </c>
      <c r="K45" s="24">
        <v>45082</v>
      </c>
    </row>
    <row r="46" spans="1:11" x14ac:dyDescent="0.2">
      <c r="A46" s="24">
        <v>45087</v>
      </c>
      <c r="B46" s="20" t="s">
        <v>151</v>
      </c>
      <c r="C46" s="6" t="s">
        <v>23</v>
      </c>
      <c r="D46" s="6" t="s">
        <v>202</v>
      </c>
      <c r="E46" s="6" t="s">
        <v>185</v>
      </c>
      <c r="F46" s="21">
        <v>90</v>
      </c>
      <c r="H46" s="21">
        <v>90</v>
      </c>
      <c r="I46" s="5">
        <f t="shared" si="0"/>
        <v>191.91000000000065</v>
      </c>
      <c r="J46" s="6" t="s">
        <v>158</v>
      </c>
      <c r="K46" s="24">
        <v>45087</v>
      </c>
    </row>
    <row r="47" spans="1:11" x14ac:dyDescent="0.2">
      <c r="A47" s="24">
        <v>45096</v>
      </c>
      <c r="B47" s="20" t="s">
        <v>151</v>
      </c>
      <c r="C47" s="6" t="s">
        <v>7</v>
      </c>
      <c r="D47" s="6" t="s">
        <v>207</v>
      </c>
      <c r="E47" s="6" t="s">
        <v>185</v>
      </c>
      <c r="F47" s="21">
        <v>114.5</v>
      </c>
      <c r="H47" s="21">
        <v>114.5</v>
      </c>
      <c r="I47" s="5">
        <f t="shared" si="0"/>
        <v>77.41000000000065</v>
      </c>
      <c r="J47" s="6" t="s">
        <v>161</v>
      </c>
      <c r="K47" s="24">
        <v>45096</v>
      </c>
    </row>
    <row r="48" spans="1:11" x14ac:dyDescent="0.2">
      <c r="A48" s="24">
        <v>45099</v>
      </c>
      <c r="B48" s="20" t="s">
        <v>147</v>
      </c>
      <c r="C48" s="6" t="s">
        <v>148</v>
      </c>
      <c r="D48" s="6" t="s">
        <v>149</v>
      </c>
      <c r="E48" s="6" t="s">
        <v>208</v>
      </c>
      <c r="F48" s="21">
        <v>-500</v>
      </c>
      <c r="H48" s="21">
        <v>-500</v>
      </c>
      <c r="I48" s="5">
        <f t="shared" si="0"/>
        <v>577.41000000000065</v>
      </c>
      <c r="J48" s="6" t="s">
        <v>149</v>
      </c>
      <c r="K48" s="24">
        <v>45099</v>
      </c>
    </row>
    <row r="49" spans="1:11" x14ac:dyDescent="0.2">
      <c r="A49" s="24">
        <v>45099</v>
      </c>
      <c r="B49" s="20" t="s">
        <v>151</v>
      </c>
      <c r="C49" s="6" t="s">
        <v>23</v>
      </c>
      <c r="D49" s="6" t="s">
        <v>209</v>
      </c>
      <c r="E49" s="6" t="s">
        <v>208</v>
      </c>
      <c r="F49" s="21">
        <v>90</v>
      </c>
      <c r="H49" s="21">
        <v>90</v>
      </c>
      <c r="I49" s="5">
        <f t="shared" si="0"/>
        <v>487.41000000000065</v>
      </c>
      <c r="J49" s="6" t="s">
        <v>158</v>
      </c>
      <c r="K49" s="24">
        <v>45099</v>
      </c>
    </row>
    <row r="50" spans="1:11" x14ac:dyDescent="0.2">
      <c r="A50" s="24">
        <v>45105</v>
      </c>
      <c r="B50" s="20" t="s">
        <v>151</v>
      </c>
      <c r="C50" s="6" t="s">
        <v>170</v>
      </c>
      <c r="D50" s="6" t="s">
        <v>210</v>
      </c>
      <c r="E50" s="6" t="s">
        <v>208</v>
      </c>
      <c r="F50" s="21">
        <v>354.5</v>
      </c>
      <c r="H50" s="21">
        <v>354.5</v>
      </c>
      <c r="I50" s="5">
        <f t="shared" si="0"/>
        <v>132.91000000000065</v>
      </c>
      <c r="J50" s="6" t="s">
        <v>172</v>
      </c>
      <c r="K50" s="24">
        <v>45105</v>
      </c>
    </row>
    <row r="51" spans="1:11" x14ac:dyDescent="0.2">
      <c r="A51" s="24">
        <v>45108</v>
      </c>
      <c r="B51" s="20" t="s">
        <v>151</v>
      </c>
      <c r="C51" s="6" t="s">
        <v>16</v>
      </c>
      <c r="D51" s="6" t="s">
        <v>211</v>
      </c>
      <c r="E51" s="6" t="s">
        <v>208</v>
      </c>
      <c r="F51" s="21">
        <v>25</v>
      </c>
      <c r="H51" s="21">
        <v>25</v>
      </c>
      <c r="I51" s="5">
        <f t="shared" si="0"/>
        <v>107.91000000000065</v>
      </c>
      <c r="J51" s="6" t="s">
        <v>106</v>
      </c>
      <c r="K51" s="24">
        <v>45108</v>
      </c>
    </row>
    <row r="52" spans="1:11" x14ac:dyDescent="0.2">
      <c r="A52" s="24">
        <v>45113</v>
      </c>
      <c r="B52" s="20" t="s">
        <v>151</v>
      </c>
      <c r="C52" s="6" t="s">
        <v>170</v>
      </c>
      <c r="D52" s="6" t="s">
        <v>212</v>
      </c>
      <c r="E52" s="6" t="s">
        <v>208</v>
      </c>
      <c r="F52" s="21">
        <v>101</v>
      </c>
      <c r="H52" s="21">
        <v>101</v>
      </c>
      <c r="I52" s="5">
        <f t="shared" si="0"/>
        <v>6.9100000000006503</v>
      </c>
      <c r="J52" s="6" t="s">
        <v>102</v>
      </c>
      <c r="K52" s="24">
        <v>45113</v>
      </c>
    </row>
    <row r="53" spans="1:11" x14ac:dyDescent="0.2">
      <c r="A53" s="24">
        <v>45113</v>
      </c>
      <c r="B53" s="20" t="s">
        <v>147</v>
      </c>
      <c r="C53" s="6" t="s">
        <v>148</v>
      </c>
      <c r="D53" s="6" t="s">
        <v>149</v>
      </c>
      <c r="E53" s="6" t="s">
        <v>208</v>
      </c>
      <c r="F53" s="21">
        <v>-500</v>
      </c>
      <c r="H53" s="21">
        <v>-500</v>
      </c>
      <c r="I53" s="5">
        <f t="shared" si="0"/>
        <v>506.91000000000065</v>
      </c>
      <c r="J53" s="6" t="s">
        <v>149</v>
      </c>
      <c r="K53" s="24">
        <v>45113</v>
      </c>
    </row>
    <row r="54" spans="1:11" x14ac:dyDescent="0.2">
      <c r="A54" s="24">
        <v>45113</v>
      </c>
      <c r="B54" s="20" t="s">
        <v>151</v>
      </c>
      <c r="C54" s="6" t="s">
        <v>112</v>
      </c>
      <c r="D54" s="6" t="s">
        <v>213</v>
      </c>
      <c r="E54" s="6" t="s">
        <v>208</v>
      </c>
      <c r="F54" s="21">
        <v>117.49</v>
      </c>
      <c r="G54">
        <v>23.5</v>
      </c>
      <c r="H54" s="5">
        <f>SUM(F54+G54)</f>
        <v>140.99</v>
      </c>
      <c r="I54" s="5">
        <f t="shared" si="0"/>
        <v>365.92000000000064</v>
      </c>
      <c r="J54" s="6" t="s">
        <v>112</v>
      </c>
      <c r="K54" s="24">
        <v>45113</v>
      </c>
    </row>
    <row r="55" spans="1:11" x14ac:dyDescent="0.2">
      <c r="A55" s="24">
        <v>45116</v>
      </c>
      <c r="B55" s="20" t="s">
        <v>151</v>
      </c>
      <c r="C55" s="6" t="s">
        <v>49</v>
      </c>
      <c r="D55" s="6" t="s">
        <v>214</v>
      </c>
      <c r="E55" s="6" t="s">
        <v>208</v>
      </c>
      <c r="F55" s="21">
        <v>15.8</v>
      </c>
      <c r="H55" s="21">
        <v>15.8</v>
      </c>
      <c r="I55" s="5">
        <f t="shared" si="0"/>
        <v>350.12000000000063</v>
      </c>
      <c r="J55" s="6" t="s">
        <v>172</v>
      </c>
      <c r="K55" s="24">
        <v>45116</v>
      </c>
    </row>
    <row r="56" spans="1:11" x14ac:dyDescent="0.2">
      <c r="A56" s="24">
        <v>45116</v>
      </c>
      <c r="B56" s="20" t="s">
        <v>151</v>
      </c>
      <c r="C56" s="6" t="s">
        <v>49</v>
      </c>
      <c r="D56" s="6" t="s">
        <v>215</v>
      </c>
      <c r="E56" s="6" t="s">
        <v>208</v>
      </c>
      <c r="F56" s="21">
        <v>15</v>
      </c>
      <c r="H56" s="21">
        <v>15</v>
      </c>
      <c r="I56" s="5">
        <f t="shared" si="0"/>
        <v>335.12000000000063</v>
      </c>
      <c r="J56" s="6" t="s">
        <v>182</v>
      </c>
      <c r="K56" s="24">
        <v>45116</v>
      </c>
    </row>
    <row r="57" spans="1:11" x14ac:dyDescent="0.2">
      <c r="A57" s="24">
        <v>45123</v>
      </c>
      <c r="B57" s="20" t="s">
        <v>151</v>
      </c>
      <c r="C57" s="6" t="s">
        <v>23</v>
      </c>
      <c r="D57" s="6" t="s">
        <v>216</v>
      </c>
      <c r="E57" s="6" t="s">
        <v>208</v>
      </c>
      <c r="F57" s="21">
        <v>90</v>
      </c>
      <c r="H57" s="21">
        <v>90</v>
      </c>
      <c r="I57" s="5">
        <f t="shared" si="0"/>
        <v>245.12000000000063</v>
      </c>
      <c r="J57" s="6" t="s">
        <v>158</v>
      </c>
      <c r="K57" s="24">
        <v>45123</v>
      </c>
    </row>
    <row r="58" spans="1:11" x14ac:dyDescent="0.2">
      <c r="A58" s="24">
        <v>45125</v>
      </c>
      <c r="B58" s="20" t="s">
        <v>151</v>
      </c>
      <c r="C58" s="6" t="s">
        <v>186</v>
      </c>
      <c r="D58" s="6" t="s">
        <v>217</v>
      </c>
      <c r="E58" s="6" t="s">
        <v>208</v>
      </c>
      <c r="F58" s="21">
        <v>100</v>
      </c>
      <c r="G58">
        <v>20</v>
      </c>
      <c r="H58" s="21">
        <f>SUM(F58+G58)</f>
        <v>120</v>
      </c>
      <c r="I58" s="5">
        <f t="shared" si="0"/>
        <v>125.12000000000063</v>
      </c>
      <c r="J58" s="6" t="s">
        <v>218</v>
      </c>
      <c r="K58" s="24">
        <v>45125</v>
      </c>
    </row>
    <row r="59" spans="1:11" x14ac:dyDescent="0.2">
      <c r="A59" s="24">
        <v>45125</v>
      </c>
      <c r="B59" s="20" t="s">
        <v>151</v>
      </c>
      <c r="C59" s="6" t="s">
        <v>186</v>
      </c>
      <c r="D59" s="6" t="s">
        <v>219</v>
      </c>
      <c r="E59" s="6" t="s">
        <v>220</v>
      </c>
      <c r="F59" s="21">
        <v>32.68</v>
      </c>
      <c r="G59">
        <v>6.54</v>
      </c>
      <c r="H59" s="21">
        <f>SUM(F59+G59)</f>
        <v>39.22</v>
      </c>
      <c r="I59" s="5">
        <f t="shared" si="0"/>
        <v>85.900000000000631</v>
      </c>
      <c r="J59" s="6" t="s">
        <v>221</v>
      </c>
      <c r="K59" s="24">
        <v>45125</v>
      </c>
    </row>
    <row r="60" spans="1:11" x14ac:dyDescent="0.2">
      <c r="A60" s="24">
        <v>45127</v>
      </c>
      <c r="B60" s="20" t="s">
        <v>147</v>
      </c>
      <c r="C60" s="6" t="s">
        <v>148</v>
      </c>
      <c r="D60" s="6" t="s">
        <v>149</v>
      </c>
      <c r="E60" s="6" t="s">
        <v>208</v>
      </c>
      <c r="F60" s="21">
        <v>-500</v>
      </c>
      <c r="H60" s="21">
        <v>-500</v>
      </c>
      <c r="I60" s="5">
        <f t="shared" si="0"/>
        <v>585.90000000000066</v>
      </c>
      <c r="J60" s="6" t="s">
        <v>149</v>
      </c>
      <c r="K60" s="24">
        <v>45127</v>
      </c>
    </row>
    <row r="61" spans="1:11" x14ac:dyDescent="0.2">
      <c r="A61" s="24">
        <v>45127</v>
      </c>
      <c r="B61" s="20" t="s">
        <v>151</v>
      </c>
      <c r="C61" s="6" t="s">
        <v>7</v>
      </c>
      <c r="D61" s="6" t="s">
        <v>222</v>
      </c>
      <c r="E61" s="6" t="s">
        <v>223</v>
      </c>
      <c r="F61" s="21">
        <v>114.5</v>
      </c>
      <c r="H61" s="21">
        <v>114.5</v>
      </c>
      <c r="I61" s="5">
        <f t="shared" si="0"/>
        <v>471.40000000000066</v>
      </c>
      <c r="J61" s="6" t="s">
        <v>161</v>
      </c>
      <c r="K61" s="24">
        <v>45127</v>
      </c>
    </row>
    <row r="62" spans="1:11" x14ac:dyDescent="0.2">
      <c r="A62" s="26">
        <v>45128</v>
      </c>
      <c r="B62" s="20" t="s">
        <v>151</v>
      </c>
      <c r="C62" s="6" t="s">
        <v>20</v>
      </c>
      <c r="D62" s="6" t="s">
        <v>224</v>
      </c>
      <c r="E62" s="6" t="s">
        <v>225</v>
      </c>
      <c r="F62" s="21">
        <v>150</v>
      </c>
      <c r="H62" s="21">
        <v>150</v>
      </c>
      <c r="I62" s="5">
        <f t="shared" si="0"/>
        <v>321.40000000000066</v>
      </c>
      <c r="J62" s="6" t="s">
        <v>226</v>
      </c>
      <c r="K62" s="24">
        <v>45128</v>
      </c>
    </row>
    <row r="63" spans="1:11" x14ac:dyDescent="0.2">
      <c r="A63" s="24">
        <v>45133</v>
      </c>
      <c r="B63" s="20" t="s">
        <v>151</v>
      </c>
      <c r="C63" s="6" t="s">
        <v>20</v>
      </c>
      <c r="D63" s="6" t="s">
        <v>227</v>
      </c>
      <c r="E63" s="6" t="s">
        <v>228</v>
      </c>
      <c r="F63" s="21">
        <v>-150</v>
      </c>
      <c r="H63" s="21">
        <v>-150</v>
      </c>
      <c r="I63" s="5">
        <f t="shared" si="0"/>
        <v>471.40000000000066</v>
      </c>
      <c r="J63" s="6" t="s">
        <v>229</v>
      </c>
      <c r="K63" s="24">
        <v>45133</v>
      </c>
    </row>
    <row r="64" spans="1:11" x14ac:dyDescent="0.2">
      <c r="A64" s="24">
        <v>45133</v>
      </c>
      <c r="B64" s="20" t="s">
        <v>151</v>
      </c>
      <c r="C64" s="6" t="s">
        <v>20</v>
      </c>
      <c r="D64" s="6" t="s">
        <v>224</v>
      </c>
      <c r="E64" s="6" t="s">
        <v>225</v>
      </c>
      <c r="F64" s="21">
        <v>150</v>
      </c>
      <c r="H64" s="21">
        <v>150</v>
      </c>
      <c r="I64" s="5">
        <f t="shared" si="0"/>
        <v>321.40000000000066</v>
      </c>
      <c r="J64" s="6" t="s">
        <v>226</v>
      </c>
      <c r="K64" s="24">
        <v>45133</v>
      </c>
    </row>
    <row r="65" spans="1:11" x14ac:dyDescent="0.2">
      <c r="A65" s="24">
        <v>45133</v>
      </c>
      <c r="B65" s="20" t="s">
        <v>151</v>
      </c>
      <c r="C65" s="6" t="s">
        <v>230</v>
      </c>
      <c r="D65" s="6" t="s">
        <v>231</v>
      </c>
      <c r="E65" s="6" t="s">
        <v>223</v>
      </c>
      <c r="F65" s="21">
        <v>50</v>
      </c>
      <c r="H65" s="21">
        <v>50</v>
      </c>
      <c r="I65" s="5">
        <f t="shared" si="0"/>
        <v>271.40000000000066</v>
      </c>
      <c r="J65" s="6" t="s">
        <v>168</v>
      </c>
      <c r="K65" s="24">
        <v>45133</v>
      </c>
    </row>
    <row r="66" spans="1:11" x14ac:dyDescent="0.2">
      <c r="A66" s="24">
        <v>45133</v>
      </c>
      <c r="B66" s="20" t="s">
        <v>147</v>
      </c>
      <c r="C66" s="6" t="s">
        <v>148</v>
      </c>
      <c r="D66" s="6" t="s">
        <v>149</v>
      </c>
      <c r="E66" s="6" t="s">
        <v>223</v>
      </c>
      <c r="F66" s="21">
        <v>-500</v>
      </c>
      <c r="H66" s="21">
        <v>-500</v>
      </c>
      <c r="I66" s="5">
        <f t="shared" si="0"/>
        <v>771.40000000000066</v>
      </c>
      <c r="J66" s="6" t="s">
        <v>149</v>
      </c>
      <c r="K66" s="24">
        <v>45133</v>
      </c>
    </row>
    <row r="67" spans="1:11" x14ac:dyDescent="0.2">
      <c r="A67" s="24">
        <v>45135</v>
      </c>
      <c r="B67" s="20" t="s">
        <v>151</v>
      </c>
      <c r="C67" s="6" t="s">
        <v>170</v>
      </c>
      <c r="D67" s="6" t="s">
        <v>232</v>
      </c>
      <c r="E67" s="6" t="s">
        <v>223</v>
      </c>
      <c r="F67" s="21">
        <v>357.9</v>
      </c>
      <c r="H67" s="21">
        <v>357.9</v>
      </c>
      <c r="I67" s="5">
        <f t="shared" si="0"/>
        <v>413.50000000000068</v>
      </c>
      <c r="J67" s="6" t="s">
        <v>172</v>
      </c>
      <c r="K67" s="24">
        <v>45135</v>
      </c>
    </row>
    <row r="68" spans="1:11" x14ac:dyDescent="0.2">
      <c r="A68" s="24">
        <v>45135</v>
      </c>
      <c r="B68" s="20" t="s">
        <v>151</v>
      </c>
      <c r="C68" s="6" t="s">
        <v>20</v>
      </c>
      <c r="D68" s="6" t="s">
        <v>227</v>
      </c>
      <c r="E68" s="6" t="s">
        <v>228</v>
      </c>
      <c r="F68" s="21">
        <v>-150</v>
      </c>
      <c r="H68" s="21">
        <v>-150</v>
      </c>
      <c r="I68" s="5">
        <f t="shared" si="0"/>
        <v>563.50000000000068</v>
      </c>
      <c r="J68" s="6" t="s">
        <v>229</v>
      </c>
      <c r="K68" s="24">
        <v>45135</v>
      </c>
    </row>
    <row r="69" spans="1:11" x14ac:dyDescent="0.2">
      <c r="A69" s="24">
        <v>45138</v>
      </c>
      <c r="B69" s="20" t="s">
        <v>151</v>
      </c>
      <c r="C69" s="6" t="s">
        <v>20</v>
      </c>
      <c r="D69" s="6" t="s">
        <v>224</v>
      </c>
      <c r="E69" s="6" t="s">
        <v>225</v>
      </c>
      <c r="F69" s="21">
        <v>150</v>
      </c>
      <c r="H69" s="21">
        <v>150</v>
      </c>
      <c r="I69" s="5">
        <f t="shared" ref="I69:I132" si="1">SUM(I68-H69)</f>
        <v>413.50000000000068</v>
      </c>
      <c r="J69" s="6" t="s">
        <v>226</v>
      </c>
      <c r="K69" s="24">
        <v>45138</v>
      </c>
    </row>
    <row r="70" spans="1:11" x14ac:dyDescent="0.2">
      <c r="A70" s="24">
        <v>45139</v>
      </c>
      <c r="B70" s="20" t="s">
        <v>151</v>
      </c>
      <c r="C70" s="6" t="s">
        <v>57</v>
      </c>
      <c r="D70" s="6" t="s">
        <v>233</v>
      </c>
      <c r="E70" s="6" t="s">
        <v>223</v>
      </c>
      <c r="F70" s="21">
        <v>71.05</v>
      </c>
      <c r="H70" s="21">
        <v>71.05</v>
      </c>
      <c r="I70" s="5">
        <f t="shared" si="1"/>
        <v>342.45000000000067</v>
      </c>
      <c r="J70" s="6" t="s">
        <v>34</v>
      </c>
      <c r="K70" s="24">
        <v>45139</v>
      </c>
    </row>
    <row r="71" spans="1:11" x14ac:dyDescent="0.2">
      <c r="A71" s="24">
        <v>45140</v>
      </c>
      <c r="B71" s="20" t="s">
        <v>151</v>
      </c>
      <c r="C71" s="6" t="s">
        <v>16</v>
      </c>
      <c r="D71" s="6" t="s">
        <v>234</v>
      </c>
      <c r="E71" s="6" t="s">
        <v>223</v>
      </c>
      <c r="F71" s="21">
        <v>25</v>
      </c>
      <c r="H71" s="21">
        <v>25</v>
      </c>
      <c r="I71" s="5">
        <f t="shared" si="1"/>
        <v>317.45000000000067</v>
      </c>
      <c r="J71" s="6" t="s">
        <v>106</v>
      </c>
      <c r="K71" s="24">
        <v>45140</v>
      </c>
    </row>
    <row r="72" spans="1:11" x14ac:dyDescent="0.2">
      <c r="A72" s="24">
        <v>45140</v>
      </c>
      <c r="B72" s="20" t="s">
        <v>151</v>
      </c>
      <c r="C72" s="6" t="s">
        <v>16</v>
      </c>
      <c r="D72" s="6" t="s">
        <v>234</v>
      </c>
      <c r="E72" s="6" t="s">
        <v>150</v>
      </c>
      <c r="F72" s="21">
        <v>25</v>
      </c>
      <c r="H72" s="21">
        <v>25</v>
      </c>
      <c r="I72" s="5">
        <f t="shared" si="1"/>
        <v>292.45000000000067</v>
      </c>
      <c r="J72" s="6" t="s">
        <v>226</v>
      </c>
      <c r="K72" s="24">
        <v>45140</v>
      </c>
    </row>
    <row r="73" spans="1:11" x14ac:dyDescent="0.2">
      <c r="A73" s="24">
        <v>45154</v>
      </c>
      <c r="B73" s="20" t="s">
        <v>151</v>
      </c>
      <c r="C73" s="6" t="s">
        <v>23</v>
      </c>
      <c r="D73" s="6" t="s">
        <v>235</v>
      </c>
      <c r="E73" s="6" t="s">
        <v>223</v>
      </c>
      <c r="F73" s="21">
        <v>90</v>
      </c>
      <c r="H73" s="21">
        <v>90</v>
      </c>
      <c r="I73" s="5">
        <f t="shared" si="1"/>
        <v>202.45000000000067</v>
      </c>
      <c r="J73" s="6" t="s">
        <v>158</v>
      </c>
      <c r="K73" s="24">
        <v>45154</v>
      </c>
    </row>
    <row r="74" spans="1:11" x14ac:dyDescent="0.2">
      <c r="A74" s="24">
        <v>45154</v>
      </c>
      <c r="B74" s="20" t="s">
        <v>151</v>
      </c>
      <c r="C74" s="6" t="s">
        <v>49</v>
      </c>
      <c r="D74" s="6" t="s">
        <v>236</v>
      </c>
      <c r="E74" s="6" t="s">
        <v>223</v>
      </c>
      <c r="F74" s="21">
        <v>15</v>
      </c>
      <c r="H74" s="21">
        <v>15</v>
      </c>
      <c r="I74" s="5">
        <f t="shared" si="1"/>
        <v>187.45000000000067</v>
      </c>
      <c r="J74" s="6" t="s">
        <v>182</v>
      </c>
      <c r="K74" s="24">
        <v>45154</v>
      </c>
    </row>
    <row r="75" spans="1:11" x14ac:dyDescent="0.2">
      <c r="A75" s="24">
        <v>45154</v>
      </c>
      <c r="B75" s="20" t="s">
        <v>151</v>
      </c>
      <c r="C75" s="6" t="s">
        <v>49</v>
      </c>
      <c r="D75" s="6" t="s">
        <v>237</v>
      </c>
      <c r="E75" s="6" t="s">
        <v>223</v>
      </c>
      <c r="F75" s="21">
        <v>15.6</v>
      </c>
      <c r="H75" s="21">
        <v>15.6</v>
      </c>
      <c r="I75" s="5">
        <f t="shared" si="1"/>
        <v>171.85000000000068</v>
      </c>
      <c r="J75" s="6" t="s">
        <v>172</v>
      </c>
      <c r="K75" s="24">
        <v>45154</v>
      </c>
    </row>
    <row r="76" spans="1:11" x14ac:dyDescent="0.2">
      <c r="A76" s="24">
        <v>45159</v>
      </c>
      <c r="B76" s="20" t="s">
        <v>147</v>
      </c>
      <c r="C76" s="6" t="s">
        <v>148</v>
      </c>
      <c r="D76" s="6" t="s">
        <v>149</v>
      </c>
      <c r="E76" s="6" t="s">
        <v>223</v>
      </c>
      <c r="F76" s="21">
        <v>-1000</v>
      </c>
      <c r="H76" s="21">
        <v>-1000</v>
      </c>
      <c r="I76" s="5">
        <f t="shared" si="1"/>
        <v>1171.8500000000006</v>
      </c>
      <c r="J76" s="6" t="s">
        <v>149</v>
      </c>
      <c r="K76" s="24">
        <v>45159</v>
      </c>
    </row>
    <row r="77" spans="1:11" x14ac:dyDescent="0.2">
      <c r="A77" s="24">
        <v>45159</v>
      </c>
      <c r="B77" s="20" t="s">
        <v>151</v>
      </c>
      <c r="C77" s="6" t="s">
        <v>7</v>
      </c>
      <c r="D77" s="6" t="s">
        <v>238</v>
      </c>
      <c r="E77" s="6" t="s">
        <v>223</v>
      </c>
      <c r="F77" s="21">
        <v>114.5</v>
      </c>
      <c r="H77" s="21">
        <v>114.5</v>
      </c>
      <c r="I77" s="5">
        <f t="shared" si="1"/>
        <v>1057.3500000000006</v>
      </c>
      <c r="J77" s="6" t="s">
        <v>161</v>
      </c>
      <c r="K77" s="24">
        <v>45159</v>
      </c>
    </row>
    <row r="78" spans="1:11" x14ac:dyDescent="0.2">
      <c r="A78" s="24">
        <v>45167</v>
      </c>
      <c r="B78" s="20" t="s">
        <v>151</v>
      </c>
      <c r="C78" s="6" t="s">
        <v>170</v>
      </c>
      <c r="D78" s="6" t="s">
        <v>239</v>
      </c>
      <c r="E78" s="6" t="s">
        <v>223</v>
      </c>
      <c r="F78" s="21">
        <v>356.4</v>
      </c>
      <c r="H78" s="21">
        <v>356.4</v>
      </c>
      <c r="I78" s="5">
        <f t="shared" si="1"/>
        <v>700.95000000000061</v>
      </c>
      <c r="J78" s="6" t="s">
        <v>172</v>
      </c>
      <c r="K78" s="24">
        <v>45167</v>
      </c>
    </row>
    <row r="79" spans="1:11" x14ac:dyDescent="0.2">
      <c r="A79" s="24">
        <v>45178</v>
      </c>
      <c r="B79" s="20" t="s">
        <v>151</v>
      </c>
      <c r="C79" s="6" t="s">
        <v>16</v>
      </c>
      <c r="D79" s="6" t="s">
        <v>240</v>
      </c>
      <c r="E79" s="6" t="s">
        <v>223</v>
      </c>
      <c r="F79" s="21">
        <v>25</v>
      </c>
      <c r="H79" s="21">
        <v>25</v>
      </c>
      <c r="I79" s="5">
        <f t="shared" si="1"/>
        <v>675.95000000000061</v>
      </c>
      <c r="J79" s="6" t="s">
        <v>106</v>
      </c>
      <c r="K79" s="24">
        <v>45178</v>
      </c>
    </row>
    <row r="80" spans="1:11" x14ac:dyDescent="0.2">
      <c r="A80" s="24">
        <v>45178</v>
      </c>
      <c r="B80" s="20" t="s">
        <v>151</v>
      </c>
      <c r="C80" s="6" t="s">
        <v>23</v>
      </c>
      <c r="D80" s="6" t="s">
        <v>241</v>
      </c>
      <c r="E80" s="6" t="s">
        <v>223</v>
      </c>
      <c r="F80" s="21">
        <v>90</v>
      </c>
      <c r="H80" s="21">
        <v>90</v>
      </c>
      <c r="I80" s="5">
        <f t="shared" si="1"/>
        <v>585.95000000000061</v>
      </c>
      <c r="J80" s="6" t="s">
        <v>158</v>
      </c>
      <c r="K80" s="24">
        <v>45178</v>
      </c>
    </row>
    <row r="81" spans="1:11" x14ac:dyDescent="0.2">
      <c r="A81" s="24">
        <v>45178</v>
      </c>
      <c r="B81" s="20" t="s">
        <v>151</v>
      </c>
      <c r="C81" s="6" t="s">
        <v>49</v>
      </c>
      <c r="D81" s="6" t="s">
        <v>242</v>
      </c>
      <c r="E81" s="6" t="s">
        <v>223</v>
      </c>
      <c r="F81" s="21">
        <v>15.8</v>
      </c>
      <c r="H81" s="21">
        <v>15.8</v>
      </c>
      <c r="I81" s="5">
        <f t="shared" si="1"/>
        <v>570.15000000000066</v>
      </c>
      <c r="J81" s="6" t="s">
        <v>172</v>
      </c>
      <c r="K81" s="24">
        <v>45178</v>
      </c>
    </row>
    <row r="82" spans="1:11" x14ac:dyDescent="0.2">
      <c r="A82" s="24">
        <v>45178</v>
      </c>
      <c r="B82" s="20" t="s">
        <v>151</v>
      </c>
      <c r="C82" s="6" t="s">
        <v>49</v>
      </c>
      <c r="D82" s="6" t="s">
        <v>243</v>
      </c>
      <c r="E82" s="6" t="s">
        <v>223</v>
      </c>
      <c r="F82" s="21">
        <v>15</v>
      </c>
      <c r="H82" s="21">
        <v>15</v>
      </c>
      <c r="I82" s="5">
        <f t="shared" si="1"/>
        <v>555.15000000000066</v>
      </c>
      <c r="J82" s="6" t="s">
        <v>182</v>
      </c>
      <c r="K82" s="24">
        <v>45178</v>
      </c>
    </row>
    <row r="83" spans="1:11" x14ac:dyDescent="0.2">
      <c r="A83" s="24">
        <v>45183</v>
      </c>
      <c r="B83" s="20" t="s">
        <v>151</v>
      </c>
      <c r="C83" s="6" t="s">
        <v>244</v>
      </c>
      <c r="D83" s="6" t="s">
        <v>245</v>
      </c>
      <c r="E83" s="6" t="s">
        <v>223</v>
      </c>
      <c r="F83" s="21">
        <v>43.99</v>
      </c>
      <c r="G83">
        <v>8.8000000000000007</v>
      </c>
      <c r="H83" s="5">
        <f>SUM(F83+G83)</f>
        <v>52.790000000000006</v>
      </c>
      <c r="I83" s="5">
        <f t="shared" si="1"/>
        <v>502.36000000000064</v>
      </c>
      <c r="J83" s="6" t="s">
        <v>246</v>
      </c>
      <c r="K83" s="24">
        <v>45183</v>
      </c>
    </row>
    <row r="84" spans="1:11" x14ac:dyDescent="0.2">
      <c r="A84" s="24">
        <v>45187</v>
      </c>
      <c r="B84" s="20" t="s">
        <v>151</v>
      </c>
      <c r="C84" s="6" t="s">
        <v>23</v>
      </c>
      <c r="D84" s="6" t="s">
        <v>247</v>
      </c>
      <c r="E84" s="6" t="s">
        <v>223</v>
      </c>
      <c r="F84" s="21">
        <v>90</v>
      </c>
      <c r="H84" s="21">
        <v>90</v>
      </c>
      <c r="I84" s="5">
        <f t="shared" si="1"/>
        <v>412.36000000000064</v>
      </c>
      <c r="J84" s="6" t="s">
        <v>158</v>
      </c>
      <c r="K84" s="24">
        <v>45187</v>
      </c>
    </row>
    <row r="85" spans="1:11" x14ac:dyDescent="0.2">
      <c r="A85" s="24">
        <v>45188</v>
      </c>
      <c r="B85" s="20" t="s">
        <v>151</v>
      </c>
      <c r="C85" s="6" t="s">
        <v>7</v>
      </c>
      <c r="D85" s="6" t="s">
        <v>248</v>
      </c>
      <c r="E85" s="6" t="s">
        <v>223</v>
      </c>
      <c r="F85" s="21">
        <v>114.5</v>
      </c>
      <c r="H85" s="21">
        <v>114.5</v>
      </c>
      <c r="I85" s="5">
        <f t="shared" si="1"/>
        <v>297.86000000000064</v>
      </c>
      <c r="J85" s="6" t="s">
        <v>161</v>
      </c>
      <c r="K85" s="24">
        <v>45188</v>
      </c>
    </row>
    <row r="86" spans="1:11" x14ac:dyDescent="0.2">
      <c r="A86" s="24">
        <v>45190</v>
      </c>
      <c r="B86" s="20" t="s">
        <v>147</v>
      </c>
      <c r="C86" s="6" t="s">
        <v>148</v>
      </c>
      <c r="D86" s="6" t="s">
        <v>149</v>
      </c>
      <c r="E86" s="6" t="s">
        <v>249</v>
      </c>
      <c r="F86" s="21">
        <v>-100</v>
      </c>
      <c r="H86" s="21">
        <v>-100</v>
      </c>
      <c r="I86" s="5">
        <f t="shared" si="1"/>
        <v>397.86000000000064</v>
      </c>
      <c r="J86" s="6" t="s">
        <v>149</v>
      </c>
      <c r="K86" s="24">
        <v>45190</v>
      </c>
    </row>
    <row r="87" spans="1:11" x14ac:dyDescent="0.2">
      <c r="A87" s="24">
        <v>45197</v>
      </c>
      <c r="B87" s="20" t="s">
        <v>151</v>
      </c>
      <c r="C87" s="6" t="s">
        <v>170</v>
      </c>
      <c r="D87" s="6" t="s">
        <v>250</v>
      </c>
      <c r="E87" s="6" t="s">
        <v>249</v>
      </c>
      <c r="F87" s="21">
        <v>356</v>
      </c>
      <c r="H87" s="21">
        <v>356</v>
      </c>
      <c r="I87" s="5">
        <f t="shared" si="1"/>
        <v>41.860000000000639</v>
      </c>
      <c r="J87" s="6" t="s">
        <v>172</v>
      </c>
      <c r="K87" s="24">
        <v>45197</v>
      </c>
    </row>
    <row r="88" spans="1:11" x14ac:dyDescent="0.2">
      <c r="A88" s="24">
        <v>45198</v>
      </c>
      <c r="B88" s="20" t="s">
        <v>147</v>
      </c>
      <c r="C88" s="6" t="s">
        <v>148</v>
      </c>
      <c r="D88" s="6" t="s">
        <v>149</v>
      </c>
      <c r="E88" s="6" t="s">
        <v>249</v>
      </c>
      <c r="F88" s="21">
        <v>-100</v>
      </c>
      <c r="H88" s="21">
        <v>-100</v>
      </c>
      <c r="I88" s="5">
        <f t="shared" si="1"/>
        <v>141.86000000000064</v>
      </c>
      <c r="J88" s="6" t="s">
        <v>149</v>
      </c>
      <c r="K88" s="24">
        <v>45198</v>
      </c>
    </row>
    <row r="89" spans="1:11" x14ac:dyDescent="0.2">
      <c r="A89" s="24">
        <v>45198</v>
      </c>
      <c r="B89" s="20" t="s">
        <v>151</v>
      </c>
      <c r="C89" s="6" t="s">
        <v>23</v>
      </c>
      <c r="D89" s="6" t="s">
        <v>169</v>
      </c>
      <c r="E89" s="6" t="s">
        <v>249</v>
      </c>
      <c r="F89" s="21">
        <v>90</v>
      </c>
      <c r="H89" s="21">
        <v>90</v>
      </c>
      <c r="I89" s="5">
        <f t="shared" si="1"/>
        <v>51.860000000000639</v>
      </c>
      <c r="J89" s="6" t="s">
        <v>158</v>
      </c>
      <c r="K89" s="24">
        <v>45198</v>
      </c>
    </row>
    <row r="90" spans="1:11" x14ac:dyDescent="0.2">
      <c r="A90" s="24">
        <v>45201</v>
      </c>
      <c r="B90" s="20" t="s">
        <v>151</v>
      </c>
      <c r="C90" s="6" t="s">
        <v>16</v>
      </c>
      <c r="D90" s="6" t="s">
        <v>251</v>
      </c>
      <c r="E90" s="6" t="s">
        <v>249</v>
      </c>
      <c r="F90" s="21">
        <v>25</v>
      </c>
      <c r="H90" s="21">
        <v>25</v>
      </c>
      <c r="I90" s="5">
        <f t="shared" si="1"/>
        <v>26.860000000000639</v>
      </c>
      <c r="J90" s="6" t="s">
        <v>106</v>
      </c>
      <c r="K90" s="24">
        <v>45201</v>
      </c>
    </row>
    <row r="91" spans="1:11" x14ac:dyDescent="0.2">
      <c r="A91" s="24">
        <v>45204</v>
      </c>
      <c r="B91" s="20" t="s">
        <v>147</v>
      </c>
      <c r="C91" s="6" t="s">
        <v>148</v>
      </c>
      <c r="D91" s="6" t="s">
        <v>149</v>
      </c>
      <c r="E91" s="6" t="s">
        <v>249</v>
      </c>
      <c r="F91" s="21">
        <v>-100</v>
      </c>
      <c r="H91" s="21">
        <v>-100</v>
      </c>
      <c r="I91" s="5">
        <f t="shared" si="1"/>
        <v>126.86000000000064</v>
      </c>
      <c r="J91" s="6" t="s">
        <v>149</v>
      </c>
      <c r="K91" s="24">
        <v>45204</v>
      </c>
    </row>
    <row r="92" spans="1:11" x14ac:dyDescent="0.2">
      <c r="A92" s="24">
        <v>45204</v>
      </c>
      <c r="B92" s="20" t="s">
        <v>151</v>
      </c>
      <c r="C92" s="6" t="s">
        <v>49</v>
      </c>
      <c r="D92" s="6" t="s">
        <v>252</v>
      </c>
      <c r="E92" s="6" t="s">
        <v>249</v>
      </c>
      <c r="F92" s="21">
        <v>15</v>
      </c>
      <c r="H92" s="21">
        <v>15</v>
      </c>
      <c r="I92" s="5">
        <f t="shared" si="1"/>
        <v>111.86000000000064</v>
      </c>
      <c r="J92" s="6" t="s">
        <v>182</v>
      </c>
      <c r="K92" s="24">
        <v>45204</v>
      </c>
    </row>
    <row r="93" spans="1:11" x14ac:dyDescent="0.2">
      <c r="A93" s="24">
        <v>45204</v>
      </c>
      <c r="B93" s="20" t="s">
        <v>151</v>
      </c>
      <c r="C93" s="6" t="s">
        <v>49</v>
      </c>
      <c r="D93" s="6" t="s">
        <v>253</v>
      </c>
      <c r="E93" s="6" t="s">
        <v>249</v>
      </c>
      <c r="F93" s="21">
        <v>15.8</v>
      </c>
      <c r="H93" s="21">
        <v>15.8</v>
      </c>
      <c r="I93" s="5">
        <f t="shared" si="1"/>
        <v>96.060000000000642</v>
      </c>
      <c r="J93" s="6" t="s">
        <v>172</v>
      </c>
      <c r="K93" s="24">
        <v>45204</v>
      </c>
    </row>
    <row r="94" spans="1:11" x14ac:dyDescent="0.2">
      <c r="A94" s="24">
        <v>45215</v>
      </c>
      <c r="B94" s="20" t="s">
        <v>147</v>
      </c>
      <c r="C94" s="6" t="s">
        <v>148</v>
      </c>
      <c r="D94" s="6" t="s">
        <v>149</v>
      </c>
      <c r="E94" s="6" t="s">
        <v>249</v>
      </c>
      <c r="F94" s="21">
        <v>-500</v>
      </c>
      <c r="H94" s="21">
        <v>-500</v>
      </c>
      <c r="I94" s="5">
        <f t="shared" si="1"/>
        <v>596.06000000000063</v>
      </c>
      <c r="J94" s="6" t="s">
        <v>149</v>
      </c>
      <c r="K94" s="24">
        <v>45215</v>
      </c>
    </row>
    <row r="95" spans="1:11" x14ac:dyDescent="0.2">
      <c r="A95" s="24">
        <v>45215</v>
      </c>
      <c r="B95" s="20" t="s">
        <v>151</v>
      </c>
      <c r="C95" s="6" t="s">
        <v>23</v>
      </c>
      <c r="D95" s="6" t="s">
        <v>254</v>
      </c>
      <c r="E95" s="6" t="s">
        <v>249</v>
      </c>
      <c r="F95" s="21">
        <v>90</v>
      </c>
      <c r="H95" s="21">
        <v>90</v>
      </c>
      <c r="I95" s="5">
        <f t="shared" si="1"/>
        <v>506.06000000000063</v>
      </c>
      <c r="J95" s="6" t="s">
        <v>158</v>
      </c>
      <c r="K95" s="24">
        <v>45215</v>
      </c>
    </row>
    <row r="96" spans="1:11" x14ac:dyDescent="0.2">
      <c r="A96" s="24">
        <v>45215</v>
      </c>
      <c r="B96" s="20" t="s">
        <v>151</v>
      </c>
      <c r="C96" s="6" t="s">
        <v>186</v>
      </c>
      <c r="D96" s="6" t="s">
        <v>255</v>
      </c>
      <c r="E96" s="6" t="s">
        <v>249</v>
      </c>
      <c r="F96" s="21">
        <v>161.5</v>
      </c>
      <c r="G96">
        <v>32.299999999999997</v>
      </c>
      <c r="H96" s="25">
        <f>SUM(F96+G96)</f>
        <v>193.8</v>
      </c>
      <c r="I96" s="5">
        <f t="shared" si="1"/>
        <v>312.26000000000062</v>
      </c>
      <c r="J96" s="6" t="s">
        <v>131</v>
      </c>
      <c r="K96" s="24">
        <v>45215</v>
      </c>
    </row>
    <row r="97" spans="1:11" x14ac:dyDescent="0.2">
      <c r="A97" s="24">
        <v>45215</v>
      </c>
      <c r="B97" s="20" t="s">
        <v>151</v>
      </c>
      <c r="C97" s="6" t="s">
        <v>186</v>
      </c>
      <c r="D97" s="6" t="s">
        <v>256</v>
      </c>
      <c r="E97" s="6" t="s">
        <v>223</v>
      </c>
      <c r="F97" s="21">
        <v>35.979999999999997</v>
      </c>
      <c r="G97">
        <v>7.19</v>
      </c>
      <c r="H97" s="5">
        <f>SUM(F97+G97)</f>
        <v>43.169999999999995</v>
      </c>
      <c r="I97" s="5">
        <f t="shared" si="1"/>
        <v>269.0900000000006</v>
      </c>
      <c r="J97" s="6" t="s">
        <v>257</v>
      </c>
      <c r="K97" s="24">
        <v>45215</v>
      </c>
    </row>
    <row r="98" spans="1:11" x14ac:dyDescent="0.2">
      <c r="A98" s="24">
        <v>45218</v>
      </c>
      <c r="B98" s="20" t="s">
        <v>151</v>
      </c>
      <c r="C98" s="6" t="s">
        <v>7</v>
      </c>
      <c r="D98" s="6" t="s">
        <v>258</v>
      </c>
      <c r="E98" s="6" t="s">
        <v>259</v>
      </c>
      <c r="F98" s="21">
        <v>114.5</v>
      </c>
      <c r="H98" s="21">
        <v>114.5</v>
      </c>
      <c r="I98" s="5">
        <f t="shared" si="1"/>
        <v>154.5900000000006</v>
      </c>
      <c r="J98" s="6" t="s">
        <v>161</v>
      </c>
      <c r="K98" s="24">
        <v>45218</v>
      </c>
    </row>
    <row r="99" spans="1:11" x14ac:dyDescent="0.2">
      <c r="A99" s="24">
        <v>45223</v>
      </c>
      <c r="B99" s="20" t="s">
        <v>147</v>
      </c>
      <c r="C99" s="6" t="s">
        <v>148</v>
      </c>
      <c r="D99" s="6" t="s">
        <v>149</v>
      </c>
      <c r="E99" s="6" t="s">
        <v>259</v>
      </c>
      <c r="F99" s="21">
        <v>-300</v>
      </c>
      <c r="H99" s="21">
        <v>-300</v>
      </c>
      <c r="I99" s="5">
        <f t="shared" si="1"/>
        <v>454.5900000000006</v>
      </c>
      <c r="J99" s="6" t="s">
        <v>149</v>
      </c>
      <c r="K99" s="24">
        <v>45223</v>
      </c>
    </row>
    <row r="100" spans="1:11" x14ac:dyDescent="0.2">
      <c r="A100" s="24">
        <v>45223</v>
      </c>
      <c r="B100" s="20" t="s">
        <v>151</v>
      </c>
      <c r="C100" s="6" t="s">
        <v>170</v>
      </c>
      <c r="D100" s="6" t="s">
        <v>260</v>
      </c>
      <c r="E100" s="6" t="s">
        <v>259</v>
      </c>
      <c r="F100" s="21">
        <v>356.2</v>
      </c>
      <c r="H100" s="21">
        <v>356.2</v>
      </c>
      <c r="I100" s="5">
        <f t="shared" si="1"/>
        <v>98.390000000000612</v>
      </c>
      <c r="J100" s="6" t="s">
        <v>172</v>
      </c>
      <c r="K100" s="24">
        <v>45223</v>
      </c>
    </row>
    <row r="101" spans="1:11" x14ac:dyDescent="0.2">
      <c r="A101" s="24">
        <v>45231</v>
      </c>
      <c r="B101" s="20" t="s">
        <v>151</v>
      </c>
      <c r="C101" s="6" t="s">
        <v>16</v>
      </c>
      <c r="D101" s="6" t="s">
        <v>261</v>
      </c>
      <c r="E101" s="6" t="s">
        <v>259</v>
      </c>
      <c r="F101" s="21">
        <v>25</v>
      </c>
      <c r="H101" s="21">
        <v>25</v>
      </c>
      <c r="I101" s="5">
        <f t="shared" si="1"/>
        <v>73.390000000000612</v>
      </c>
      <c r="J101" s="6" t="s">
        <v>106</v>
      </c>
      <c r="K101" s="24">
        <v>45231</v>
      </c>
    </row>
    <row r="102" spans="1:11" x14ac:dyDescent="0.2">
      <c r="A102" s="24">
        <v>45238</v>
      </c>
      <c r="B102" s="20" t="s">
        <v>147</v>
      </c>
      <c r="C102" s="6" t="s">
        <v>148</v>
      </c>
      <c r="D102" s="6" t="s">
        <v>149</v>
      </c>
      <c r="E102" s="6" t="s">
        <v>259</v>
      </c>
      <c r="F102" s="21">
        <v>-100</v>
      </c>
      <c r="H102" s="21">
        <v>-100</v>
      </c>
      <c r="I102" s="5">
        <f t="shared" si="1"/>
        <v>173.39000000000061</v>
      </c>
      <c r="J102" s="6" t="s">
        <v>149</v>
      </c>
      <c r="K102" s="24">
        <v>45238</v>
      </c>
    </row>
    <row r="103" spans="1:11" x14ac:dyDescent="0.2">
      <c r="A103" s="24">
        <v>45238</v>
      </c>
      <c r="B103" s="20" t="s">
        <v>151</v>
      </c>
      <c r="C103" s="6" t="s">
        <v>186</v>
      </c>
      <c r="D103" s="6" t="s">
        <v>262</v>
      </c>
      <c r="E103" s="6" t="s">
        <v>259</v>
      </c>
      <c r="F103" s="21">
        <v>76.36</v>
      </c>
      <c r="G103">
        <v>15.28</v>
      </c>
      <c r="H103" s="5">
        <f>SUM(F103+G103)</f>
        <v>91.64</v>
      </c>
      <c r="I103" s="5">
        <f t="shared" si="1"/>
        <v>81.750000000000611</v>
      </c>
      <c r="J103" s="6" t="s">
        <v>131</v>
      </c>
      <c r="K103" s="24">
        <v>45238</v>
      </c>
    </row>
    <row r="104" spans="1:11" x14ac:dyDescent="0.2">
      <c r="A104" s="24">
        <v>45241</v>
      </c>
      <c r="B104" s="20" t="s">
        <v>151</v>
      </c>
      <c r="C104" s="6" t="s">
        <v>57</v>
      </c>
      <c r="D104" s="6" t="s">
        <v>263</v>
      </c>
      <c r="E104" s="6" t="s">
        <v>259</v>
      </c>
      <c r="F104" s="21">
        <v>44.03</v>
      </c>
      <c r="H104" s="21">
        <v>44.03</v>
      </c>
      <c r="I104" s="5">
        <f t="shared" si="1"/>
        <v>37.72000000000061</v>
      </c>
      <c r="J104" s="6" t="s">
        <v>34</v>
      </c>
      <c r="K104" s="24">
        <v>45241</v>
      </c>
    </row>
    <row r="105" spans="1:11" x14ac:dyDescent="0.2">
      <c r="A105" s="24">
        <v>45241</v>
      </c>
      <c r="B105" s="20" t="s">
        <v>151</v>
      </c>
      <c r="C105" s="6" t="s">
        <v>49</v>
      </c>
      <c r="D105" s="6" t="s">
        <v>264</v>
      </c>
      <c r="E105" s="6" t="s">
        <v>259</v>
      </c>
      <c r="F105" s="21">
        <v>15.6</v>
      </c>
      <c r="H105" s="21">
        <v>15.6</v>
      </c>
      <c r="I105" s="5">
        <f t="shared" si="1"/>
        <v>22.120000000000609</v>
      </c>
      <c r="J105" s="6" t="s">
        <v>172</v>
      </c>
      <c r="K105" s="24">
        <v>45241</v>
      </c>
    </row>
    <row r="106" spans="1:11" x14ac:dyDescent="0.2">
      <c r="A106" s="24">
        <v>45241</v>
      </c>
      <c r="B106" s="20" t="s">
        <v>151</v>
      </c>
      <c r="C106" s="6" t="s">
        <v>49</v>
      </c>
      <c r="D106" s="6" t="s">
        <v>265</v>
      </c>
      <c r="E106" s="6" t="s">
        <v>259</v>
      </c>
      <c r="F106" s="21">
        <v>15</v>
      </c>
      <c r="H106" s="21">
        <v>15</v>
      </c>
      <c r="I106" s="5">
        <f t="shared" si="1"/>
        <v>7.1200000000006085</v>
      </c>
      <c r="J106" s="6" t="s">
        <v>182</v>
      </c>
      <c r="K106" s="24">
        <v>45241</v>
      </c>
    </row>
    <row r="107" spans="1:11" x14ac:dyDescent="0.2">
      <c r="A107" s="24">
        <v>45243</v>
      </c>
      <c r="B107" s="20" t="s">
        <v>147</v>
      </c>
      <c r="C107" s="6" t="s">
        <v>148</v>
      </c>
      <c r="D107" s="6" t="s">
        <v>149</v>
      </c>
      <c r="E107" s="6" t="s">
        <v>259</v>
      </c>
      <c r="F107" s="21">
        <v>-100</v>
      </c>
      <c r="H107" s="21">
        <v>-100</v>
      </c>
      <c r="I107" s="5">
        <f t="shared" si="1"/>
        <v>107.1200000000006</v>
      </c>
      <c r="J107" s="6" t="s">
        <v>149</v>
      </c>
      <c r="K107" s="24">
        <v>45243</v>
      </c>
    </row>
    <row r="108" spans="1:11" x14ac:dyDescent="0.2">
      <c r="A108" s="24">
        <v>45250</v>
      </c>
      <c r="B108" s="20" t="s">
        <v>147</v>
      </c>
      <c r="C108" s="6" t="s">
        <v>148</v>
      </c>
      <c r="D108" s="6" t="s">
        <v>149</v>
      </c>
      <c r="E108" s="6" t="s">
        <v>150</v>
      </c>
      <c r="F108" s="21">
        <v>-100</v>
      </c>
      <c r="H108" s="21">
        <v>-100</v>
      </c>
      <c r="I108" s="5">
        <f t="shared" si="1"/>
        <v>207.1200000000006</v>
      </c>
      <c r="J108" s="6" t="s">
        <v>266</v>
      </c>
      <c r="K108" s="24">
        <v>45250</v>
      </c>
    </row>
    <row r="109" spans="1:11" x14ac:dyDescent="0.2">
      <c r="A109" s="24">
        <v>45250</v>
      </c>
      <c r="B109" s="20" t="s">
        <v>151</v>
      </c>
      <c r="C109" s="6" t="s">
        <v>7</v>
      </c>
      <c r="D109" s="6" t="s">
        <v>267</v>
      </c>
      <c r="E109" s="6" t="s">
        <v>259</v>
      </c>
      <c r="F109" s="21">
        <v>114.5</v>
      </c>
      <c r="H109" s="21">
        <v>114.5</v>
      </c>
      <c r="I109" s="5">
        <f t="shared" si="1"/>
        <v>92.620000000000601</v>
      </c>
      <c r="J109" s="6" t="s">
        <v>161</v>
      </c>
      <c r="K109" s="24">
        <v>45250</v>
      </c>
    </row>
    <row r="110" spans="1:11" x14ac:dyDescent="0.2">
      <c r="A110" s="24">
        <v>45253</v>
      </c>
      <c r="B110" s="20" t="s">
        <v>151</v>
      </c>
      <c r="C110" s="6" t="s">
        <v>72</v>
      </c>
      <c r="D110" s="6" t="s">
        <v>72</v>
      </c>
      <c r="E110" s="6" t="s">
        <v>72</v>
      </c>
      <c r="F110" s="21">
        <v>-322.89999999999998</v>
      </c>
      <c r="H110" s="21">
        <v>-322.89999999999998</v>
      </c>
      <c r="I110" s="5">
        <f t="shared" si="1"/>
        <v>415.52000000000055</v>
      </c>
      <c r="J110" s="6" t="s">
        <v>268</v>
      </c>
      <c r="K110" s="24">
        <v>45253</v>
      </c>
    </row>
    <row r="111" spans="1:11" x14ac:dyDescent="0.2">
      <c r="A111" s="24">
        <v>45258</v>
      </c>
      <c r="B111" s="20" t="s">
        <v>151</v>
      </c>
      <c r="C111" s="6" t="s">
        <v>170</v>
      </c>
      <c r="D111" s="6" t="s">
        <v>269</v>
      </c>
      <c r="E111" s="6" t="s">
        <v>270</v>
      </c>
      <c r="F111" s="21">
        <v>356.4</v>
      </c>
      <c r="H111" s="21">
        <v>356.4</v>
      </c>
      <c r="I111" s="5">
        <f t="shared" si="1"/>
        <v>59.120000000000573</v>
      </c>
      <c r="J111" s="6" t="s">
        <v>172</v>
      </c>
      <c r="K111" s="24">
        <v>45258</v>
      </c>
    </row>
    <row r="112" spans="1:11" x14ac:dyDescent="0.2">
      <c r="A112" s="26">
        <v>45259</v>
      </c>
      <c r="B112" s="20" t="s">
        <v>151</v>
      </c>
      <c r="C112" s="6" t="s">
        <v>170</v>
      </c>
      <c r="D112" s="6" t="s">
        <v>271</v>
      </c>
      <c r="E112" s="6" t="s">
        <v>223</v>
      </c>
      <c r="F112" s="21">
        <v>26.5</v>
      </c>
      <c r="H112" s="21">
        <v>26.5</v>
      </c>
      <c r="I112" s="5">
        <f t="shared" si="1"/>
        <v>32.620000000000573</v>
      </c>
      <c r="J112" s="6" t="s">
        <v>272</v>
      </c>
      <c r="K112" s="24">
        <v>45259</v>
      </c>
    </row>
    <row r="113" spans="1:11" x14ac:dyDescent="0.2">
      <c r="A113" s="24">
        <v>45261</v>
      </c>
      <c r="B113" s="20" t="s">
        <v>151</v>
      </c>
      <c r="C113" s="6" t="s">
        <v>16</v>
      </c>
      <c r="D113" s="6" t="s">
        <v>273</v>
      </c>
      <c r="E113" s="6" t="s">
        <v>270</v>
      </c>
      <c r="F113" s="21">
        <v>25</v>
      </c>
      <c r="H113" s="21">
        <v>25</v>
      </c>
      <c r="I113" s="5">
        <f t="shared" si="1"/>
        <v>7.620000000000573</v>
      </c>
      <c r="J113" s="6" t="s">
        <v>106</v>
      </c>
      <c r="K113" s="24">
        <v>45261</v>
      </c>
    </row>
    <row r="114" spans="1:11" x14ac:dyDescent="0.2">
      <c r="A114" s="24">
        <v>45264</v>
      </c>
      <c r="B114" s="20" t="s">
        <v>147</v>
      </c>
      <c r="C114" s="6" t="s">
        <v>148</v>
      </c>
      <c r="D114" s="6" t="s">
        <v>149</v>
      </c>
      <c r="E114" s="6" t="s">
        <v>270</v>
      </c>
      <c r="F114" s="21">
        <v>-100</v>
      </c>
      <c r="H114" s="21">
        <v>-100</v>
      </c>
      <c r="I114" s="5">
        <f t="shared" si="1"/>
        <v>107.62000000000057</v>
      </c>
      <c r="J114" s="6" t="s">
        <v>149</v>
      </c>
      <c r="K114" s="24">
        <v>45264</v>
      </c>
    </row>
    <row r="115" spans="1:11" x14ac:dyDescent="0.2">
      <c r="A115" s="24">
        <v>45264</v>
      </c>
      <c r="B115" s="20" t="s">
        <v>151</v>
      </c>
      <c r="C115" s="6" t="s">
        <v>49</v>
      </c>
      <c r="D115" s="6" t="s">
        <v>274</v>
      </c>
      <c r="E115" s="6" t="s">
        <v>270</v>
      </c>
      <c r="F115" s="21">
        <v>15</v>
      </c>
      <c r="H115" s="21">
        <v>15</v>
      </c>
      <c r="I115" s="5">
        <f t="shared" si="1"/>
        <v>92.620000000000573</v>
      </c>
      <c r="J115" s="6" t="s">
        <v>182</v>
      </c>
      <c r="K115" s="24">
        <v>45264</v>
      </c>
    </row>
    <row r="116" spans="1:11" x14ac:dyDescent="0.2">
      <c r="A116" s="24">
        <v>45264</v>
      </c>
      <c r="B116" s="20" t="s">
        <v>151</v>
      </c>
      <c r="C116" s="6" t="s">
        <v>49</v>
      </c>
      <c r="D116" s="6" t="s">
        <v>275</v>
      </c>
      <c r="E116" s="6" t="s">
        <v>270</v>
      </c>
      <c r="F116" s="21">
        <v>15.8</v>
      </c>
      <c r="H116" s="21">
        <v>15.8</v>
      </c>
      <c r="I116" s="5">
        <f t="shared" si="1"/>
        <v>76.820000000000576</v>
      </c>
      <c r="J116" s="6" t="s">
        <v>172</v>
      </c>
      <c r="K116" s="24">
        <v>45264</v>
      </c>
    </row>
    <row r="117" spans="1:11" x14ac:dyDescent="0.2">
      <c r="A117" s="24">
        <v>45272</v>
      </c>
      <c r="B117" s="20" t="s">
        <v>147</v>
      </c>
      <c r="C117" s="6" t="s">
        <v>148</v>
      </c>
      <c r="D117" s="6" t="s">
        <v>149</v>
      </c>
      <c r="E117" s="6" t="s">
        <v>270</v>
      </c>
      <c r="F117" s="21">
        <v>-100</v>
      </c>
      <c r="H117" s="21">
        <v>-100</v>
      </c>
      <c r="I117" s="5">
        <f t="shared" si="1"/>
        <v>176.82000000000056</v>
      </c>
      <c r="J117" s="6" t="s">
        <v>149</v>
      </c>
      <c r="K117" s="24">
        <v>45273</v>
      </c>
    </row>
    <row r="118" spans="1:11" x14ac:dyDescent="0.2">
      <c r="A118" s="24">
        <v>45274</v>
      </c>
      <c r="B118" s="20" t="s">
        <v>151</v>
      </c>
      <c r="C118" s="6" t="s">
        <v>276</v>
      </c>
      <c r="D118" s="6" t="s">
        <v>277</v>
      </c>
      <c r="E118" s="6" t="s">
        <v>270</v>
      </c>
      <c r="F118" s="21">
        <v>110</v>
      </c>
      <c r="H118" s="21">
        <v>110</v>
      </c>
      <c r="I118" s="5">
        <f t="shared" si="1"/>
        <v>66.820000000000562</v>
      </c>
      <c r="J118" s="6" t="s">
        <v>122</v>
      </c>
      <c r="K118" s="24">
        <v>45274</v>
      </c>
    </row>
    <row r="119" spans="1:11" x14ac:dyDescent="0.2">
      <c r="A119" s="24">
        <v>45275</v>
      </c>
      <c r="B119" s="20" t="s">
        <v>147</v>
      </c>
      <c r="C119" s="6" t="s">
        <v>148</v>
      </c>
      <c r="D119" s="6" t="s">
        <v>149</v>
      </c>
      <c r="E119" s="6" t="s">
        <v>270</v>
      </c>
      <c r="F119" s="21">
        <v>-300</v>
      </c>
      <c r="H119" s="21">
        <v>-300</v>
      </c>
      <c r="I119" s="5">
        <f t="shared" si="1"/>
        <v>366.82000000000056</v>
      </c>
      <c r="J119" s="6" t="s">
        <v>149</v>
      </c>
      <c r="K119" s="24">
        <v>45275</v>
      </c>
    </row>
    <row r="120" spans="1:11" x14ac:dyDescent="0.2">
      <c r="A120" s="24">
        <v>45280</v>
      </c>
      <c r="B120" s="20" t="s">
        <v>147</v>
      </c>
      <c r="C120" s="6" t="s">
        <v>148</v>
      </c>
      <c r="D120" s="6" t="s">
        <v>149</v>
      </c>
      <c r="E120" s="6" t="s">
        <v>270</v>
      </c>
      <c r="F120" s="21">
        <v>-100</v>
      </c>
      <c r="H120" s="21">
        <v>-100</v>
      </c>
      <c r="I120" s="5">
        <f t="shared" si="1"/>
        <v>466.82000000000056</v>
      </c>
      <c r="J120" s="6" t="s">
        <v>149</v>
      </c>
      <c r="K120" s="24">
        <v>45280</v>
      </c>
    </row>
    <row r="121" spans="1:11" x14ac:dyDescent="0.2">
      <c r="A121" s="24">
        <v>45280</v>
      </c>
      <c r="B121" s="20" t="s">
        <v>151</v>
      </c>
      <c r="C121" s="6" t="s">
        <v>77</v>
      </c>
      <c r="D121" s="6" t="s">
        <v>278</v>
      </c>
      <c r="E121" s="6" t="s">
        <v>159</v>
      </c>
      <c r="F121" s="21">
        <v>318</v>
      </c>
      <c r="H121" s="21">
        <v>318</v>
      </c>
      <c r="I121" s="5">
        <f t="shared" si="1"/>
        <v>148.82000000000056</v>
      </c>
      <c r="J121" s="6" t="s">
        <v>120</v>
      </c>
      <c r="K121" s="24">
        <v>45280</v>
      </c>
    </row>
    <row r="122" spans="1:11" x14ac:dyDescent="0.2">
      <c r="A122" s="24">
        <v>45280</v>
      </c>
      <c r="B122" s="20" t="s">
        <v>151</v>
      </c>
      <c r="C122" s="6" t="s">
        <v>7</v>
      </c>
      <c r="D122" s="6" t="s">
        <v>279</v>
      </c>
      <c r="E122" s="6" t="s">
        <v>270</v>
      </c>
      <c r="F122" s="21">
        <v>114.5</v>
      </c>
      <c r="H122" s="21">
        <v>114.5</v>
      </c>
      <c r="I122" s="5">
        <f t="shared" si="1"/>
        <v>34.320000000000562</v>
      </c>
      <c r="J122" s="6" t="s">
        <v>161</v>
      </c>
      <c r="K122" s="24">
        <v>45280</v>
      </c>
    </row>
    <row r="123" spans="1:11" x14ac:dyDescent="0.2">
      <c r="A123" s="24">
        <v>45288</v>
      </c>
      <c r="B123" s="20" t="s">
        <v>147</v>
      </c>
      <c r="C123" s="6" t="s">
        <v>148</v>
      </c>
      <c r="D123" s="6" t="s">
        <v>149</v>
      </c>
      <c r="E123" s="6" t="s">
        <v>270</v>
      </c>
      <c r="F123" s="21">
        <v>-350</v>
      </c>
      <c r="H123" s="21">
        <v>-350</v>
      </c>
      <c r="I123" s="5">
        <f t="shared" si="1"/>
        <v>384.32000000000056</v>
      </c>
      <c r="J123" s="6" t="s">
        <v>149</v>
      </c>
      <c r="K123" s="24">
        <v>45288</v>
      </c>
    </row>
    <row r="124" spans="1:11" x14ac:dyDescent="0.2">
      <c r="A124" s="24">
        <v>45288</v>
      </c>
      <c r="B124" s="20" t="s">
        <v>151</v>
      </c>
      <c r="C124" s="6" t="s">
        <v>170</v>
      </c>
      <c r="D124" s="6" t="s">
        <v>280</v>
      </c>
      <c r="E124" s="6" t="s">
        <v>270</v>
      </c>
      <c r="F124" s="21">
        <v>356.2</v>
      </c>
      <c r="H124" s="21">
        <v>356.2</v>
      </c>
      <c r="I124" s="5">
        <f t="shared" si="1"/>
        <v>28.120000000000573</v>
      </c>
      <c r="J124" s="6" t="s">
        <v>172</v>
      </c>
      <c r="K124" s="24">
        <v>45288</v>
      </c>
    </row>
    <row r="125" spans="1:11" x14ac:dyDescent="0.2">
      <c r="A125" s="24">
        <v>45293</v>
      </c>
      <c r="B125" s="20" t="s">
        <v>151</v>
      </c>
      <c r="C125" s="6" t="s">
        <v>16</v>
      </c>
      <c r="D125" s="6" t="s">
        <v>281</v>
      </c>
      <c r="E125" s="6" t="s">
        <v>270</v>
      </c>
      <c r="F125" s="21">
        <v>25</v>
      </c>
      <c r="H125" s="21">
        <v>25</v>
      </c>
      <c r="I125" s="5">
        <f t="shared" si="1"/>
        <v>3.120000000000573</v>
      </c>
      <c r="J125" s="6" t="s">
        <v>106</v>
      </c>
      <c r="K125" s="24">
        <v>45293</v>
      </c>
    </row>
    <row r="126" spans="1:11" x14ac:dyDescent="0.2">
      <c r="A126" s="24">
        <v>45302</v>
      </c>
      <c r="B126" s="20" t="s">
        <v>147</v>
      </c>
      <c r="C126" s="6" t="s">
        <v>148</v>
      </c>
      <c r="D126" s="6" t="s">
        <v>149</v>
      </c>
      <c r="E126" s="6" t="s">
        <v>270</v>
      </c>
      <c r="F126" s="21">
        <v>-250</v>
      </c>
      <c r="H126" s="21">
        <v>-250</v>
      </c>
      <c r="I126" s="5">
        <f t="shared" si="1"/>
        <v>253.12000000000057</v>
      </c>
      <c r="J126" s="6" t="s">
        <v>149</v>
      </c>
      <c r="K126" s="24">
        <v>45302</v>
      </c>
    </row>
    <row r="127" spans="1:11" x14ac:dyDescent="0.2">
      <c r="A127" s="24">
        <v>45302</v>
      </c>
      <c r="B127" s="20" t="s">
        <v>151</v>
      </c>
      <c r="C127" s="6" t="s">
        <v>49</v>
      </c>
      <c r="D127" s="6" t="s">
        <v>282</v>
      </c>
      <c r="E127" s="6" t="s">
        <v>270</v>
      </c>
      <c r="F127" s="21">
        <v>15.8</v>
      </c>
      <c r="H127" s="21">
        <v>15.8</v>
      </c>
      <c r="I127" s="5">
        <f t="shared" si="1"/>
        <v>237.32000000000056</v>
      </c>
      <c r="J127" s="6" t="s">
        <v>172</v>
      </c>
      <c r="K127" s="24">
        <v>45302</v>
      </c>
    </row>
    <row r="128" spans="1:11" x14ac:dyDescent="0.2">
      <c r="A128" s="24">
        <v>45302</v>
      </c>
      <c r="B128" s="20" t="s">
        <v>151</v>
      </c>
      <c r="C128" s="6" t="s">
        <v>49</v>
      </c>
      <c r="D128" s="6" t="s">
        <v>283</v>
      </c>
      <c r="E128" s="6" t="s">
        <v>270</v>
      </c>
      <c r="F128" s="21">
        <v>15</v>
      </c>
      <c r="H128" s="21">
        <v>15</v>
      </c>
      <c r="I128" s="5">
        <f t="shared" si="1"/>
        <v>222.32000000000056</v>
      </c>
      <c r="J128" s="6" t="s">
        <v>182</v>
      </c>
      <c r="K128" s="24">
        <v>45302</v>
      </c>
    </row>
    <row r="129" spans="1:11" x14ac:dyDescent="0.2">
      <c r="A129" s="24">
        <v>45308</v>
      </c>
      <c r="B129" s="20" t="s">
        <v>151</v>
      </c>
      <c r="C129" s="6" t="s">
        <v>284</v>
      </c>
      <c r="D129" s="6" t="s">
        <v>285</v>
      </c>
      <c r="E129" s="6" t="s">
        <v>286</v>
      </c>
      <c r="F129" s="21">
        <v>160</v>
      </c>
      <c r="H129" s="21">
        <v>160</v>
      </c>
      <c r="I129" s="5">
        <f t="shared" si="1"/>
        <v>62.320000000000562</v>
      </c>
      <c r="J129" s="6" t="s">
        <v>128</v>
      </c>
      <c r="K129" s="24">
        <v>45308</v>
      </c>
    </row>
    <row r="130" spans="1:11" x14ac:dyDescent="0.2">
      <c r="A130" s="24">
        <v>45313</v>
      </c>
      <c r="B130" s="20" t="s">
        <v>147</v>
      </c>
      <c r="C130" s="6" t="s">
        <v>148</v>
      </c>
      <c r="D130" s="6" t="s">
        <v>149</v>
      </c>
      <c r="E130" s="6" t="s">
        <v>286</v>
      </c>
      <c r="F130" s="21">
        <v>-800</v>
      </c>
      <c r="H130" s="21">
        <v>-800</v>
      </c>
      <c r="I130" s="5">
        <f t="shared" si="1"/>
        <v>862.32000000000062</v>
      </c>
      <c r="J130" s="6" t="s">
        <v>149</v>
      </c>
      <c r="K130" s="24">
        <v>45313</v>
      </c>
    </row>
    <row r="131" spans="1:11" x14ac:dyDescent="0.2">
      <c r="A131" s="24">
        <v>45313</v>
      </c>
      <c r="B131" s="20" t="s">
        <v>151</v>
      </c>
      <c r="C131" s="6" t="s">
        <v>7</v>
      </c>
      <c r="D131" s="6" t="s">
        <v>287</v>
      </c>
      <c r="E131" s="6" t="s">
        <v>286</v>
      </c>
      <c r="F131" s="21">
        <v>114.5</v>
      </c>
      <c r="H131" s="21">
        <v>114.5</v>
      </c>
      <c r="I131" s="5">
        <f t="shared" si="1"/>
        <v>747.82000000000062</v>
      </c>
      <c r="J131" s="6" t="s">
        <v>161</v>
      </c>
      <c r="K131" s="24">
        <v>45313</v>
      </c>
    </row>
    <row r="132" spans="1:11" x14ac:dyDescent="0.2">
      <c r="A132" s="24">
        <v>45320</v>
      </c>
      <c r="B132" s="20" t="s">
        <v>151</v>
      </c>
      <c r="C132" s="6" t="s">
        <v>170</v>
      </c>
      <c r="D132" s="6" t="s">
        <v>288</v>
      </c>
      <c r="E132" s="6" t="s">
        <v>286</v>
      </c>
      <c r="F132" s="21">
        <v>356</v>
      </c>
      <c r="H132" s="21">
        <v>356</v>
      </c>
      <c r="I132" s="5">
        <f t="shared" si="1"/>
        <v>391.82000000000062</v>
      </c>
      <c r="J132" s="6" t="s">
        <v>172</v>
      </c>
      <c r="K132" s="24">
        <v>45320</v>
      </c>
    </row>
    <row r="133" spans="1:11" x14ac:dyDescent="0.2">
      <c r="A133" s="24">
        <v>45323</v>
      </c>
      <c r="B133" s="20" t="s">
        <v>151</v>
      </c>
      <c r="C133" s="6" t="s">
        <v>16</v>
      </c>
      <c r="D133" s="6" t="s">
        <v>289</v>
      </c>
      <c r="E133" s="6" t="s">
        <v>286</v>
      </c>
      <c r="F133" s="21">
        <v>27.5</v>
      </c>
      <c r="H133" s="21">
        <v>27.5</v>
      </c>
      <c r="I133" s="5">
        <f t="shared" ref="I133:I146" si="2">SUM(I132-H133)</f>
        <v>364.32000000000062</v>
      </c>
      <c r="J133" s="6" t="s">
        <v>106</v>
      </c>
      <c r="K133" s="24">
        <v>45323</v>
      </c>
    </row>
    <row r="134" spans="1:11" x14ac:dyDescent="0.2">
      <c r="A134" s="24">
        <v>45324</v>
      </c>
      <c r="B134" s="20" t="s">
        <v>151</v>
      </c>
      <c r="C134" s="6" t="s">
        <v>23</v>
      </c>
      <c r="D134" s="6" t="s">
        <v>290</v>
      </c>
      <c r="E134" s="6" t="s">
        <v>286</v>
      </c>
      <c r="F134" s="21">
        <v>60</v>
      </c>
      <c r="H134" s="21">
        <v>60</v>
      </c>
      <c r="I134" s="5">
        <f t="shared" si="2"/>
        <v>304.32000000000062</v>
      </c>
      <c r="J134" s="6" t="s">
        <v>291</v>
      </c>
      <c r="K134" s="24">
        <v>45324</v>
      </c>
    </row>
    <row r="135" spans="1:11" x14ac:dyDescent="0.2">
      <c r="A135" s="24">
        <v>45327</v>
      </c>
      <c r="B135" s="20" t="s">
        <v>151</v>
      </c>
      <c r="C135" s="6" t="s">
        <v>292</v>
      </c>
      <c r="D135" s="6" t="s">
        <v>293</v>
      </c>
      <c r="E135" s="6" t="s">
        <v>286</v>
      </c>
      <c r="F135" s="21">
        <v>74.180000000000007</v>
      </c>
      <c r="H135" s="21">
        <v>74.180000000000007</v>
      </c>
      <c r="I135" s="5">
        <f t="shared" si="2"/>
        <v>230.14000000000061</v>
      </c>
      <c r="J135" s="6" t="s">
        <v>34</v>
      </c>
      <c r="K135" s="24">
        <v>45327</v>
      </c>
    </row>
    <row r="136" spans="1:11" x14ac:dyDescent="0.2">
      <c r="A136" s="24">
        <v>45329</v>
      </c>
      <c r="B136" s="20" t="s">
        <v>151</v>
      </c>
      <c r="C136" s="6" t="s">
        <v>49</v>
      </c>
      <c r="D136" s="6" t="s">
        <v>294</v>
      </c>
      <c r="E136" s="6" t="s">
        <v>286</v>
      </c>
      <c r="F136" s="21">
        <v>15</v>
      </c>
      <c r="H136" s="21">
        <v>15</v>
      </c>
      <c r="I136" s="5">
        <f t="shared" si="2"/>
        <v>215.14000000000061</v>
      </c>
      <c r="J136" s="6" t="s">
        <v>182</v>
      </c>
      <c r="K136" s="24">
        <v>45329</v>
      </c>
    </row>
    <row r="137" spans="1:11" x14ac:dyDescent="0.2">
      <c r="A137" s="24">
        <v>45329</v>
      </c>
      <c r="B137" s="20" t="s">
        <v>151</v>
      </c>
      <c r="C137" s="6" t="s">
        <v>49</v>
      </c>
      <c r="D137" s="6" t="s">
        <v>295</v>
      </c>
      <c r="E137" s="6" t="s">
        <v>286</v>
      </c>
      <c r="F137" s="21">
        <v>15.6</v>
      </c>
      <c r="H137" s="21">
        <v>15.6</v>
      </c>
      <c r="I137" s="5">
        <f t="shared" si="2"/>
        <v>199.54000000000062</v>
      </c>
      <c r="J137" s="6" t="s">
        <v>172</v>
      </c>
      <c r="K137" s="24">
        <v>45329</v>
      </c>
    </row>
    <row r="138" spans="1:11" x14ac:dyDescent="0.2">
      <c r="A138" s="24">
        <v>45341</v>
      </c>
      <c r="B138" s="20" t="s">
        <v>151</v>
      </c>
      <c r="C138" s="6" t="s">
        <v>7</v>
      </c>
      <c r="D138" s="6" t="s">
        <v>296</v>
      </c>
      <c r="E138" s="6" t="s">
        <v>286</v>
      </c>
      <c r="F138" s="21">
        <v>114.5</v>
      </c>
      <c r="H138" s="21">
        <v>114.5</v>
      </c>
      <c r="I138" s="5">
        <f t="shared" si="2"/>
        <v>85.040000000000617</v>
      </c>
      <c r="J138" s="6" t="s">
        <v>161</v>
      </c>
      <c r="K138" s="24">
        <v>45341</v>
      </c>
    </row>
    <row r="139" spans="1:11" x14ac:dyDescent="0.2">
      <c r="A139" s="24">
        <v>45349</v>
      </c>
      <c r="B139" s="20" t="s">
        <v>147</v>
      </c>
      <c r="C139" s="6" t="s">
        <v>148</v>
      </c>
      <c r="D139" s="6" t="s">
        <v>149</v>
      </c>
      <c r="E139" s="6" t="s">
        <v>297</v>
      </c>
      <c r="F139" s="21">
        <v>-300</v>
      </c>
      <c r="H139" s="21">
        <v>-300</v>
      </c>
      <c r="I139" s="5">
        <f t="shared" si="2"/>
        <v>385.04000000000065</v>
      </c>
      <c r="J139" s="6" t="s">
        <v>149</v>
      </c>
      <c r="K139" s="24">
        <v>45349</v>
      </c>
    </row>
    <row r="140" spans="1:11" x14ac:dyDescent="0.2">
      <c r="A140" s="24">
        <v>45350</v>
      </c>
      <c r="B140" s="20" t="s">
        <v>151</v>
      </c>
      <c r="C140" s="6" t="s">
        <v>170</v>
      </c>
      <c r="D140" s="6" t="s">
        <v>288</v>
      </c>
      <c r="E140" s="6" t="s">
        <v>297</v>
      </c>
      <c r="F140" s="21">
        <v>356.4</v>
      </c>
      <c r="H140" s="21">
        <v>356.4</v>
      </c>
      <c r="I140" s="5">
        <f t="shared" si="2"/>
        <v>28.640000000000668</v>
      </c>
      <c r="J140" s="6" t="s">
        <v>172</v>
      </c>
      <c r="K140" s="24">
        <v>45350</v>
      </c>
    </row>
    <row r="141" spans="1:11" x14ac:dyDescent="0.2">
      <c r="A141" s="24">
        <v>45355</v>
      </c>
      <c r="B141" s="20" t="s">
        <v>151</v>
      </c>
      <c r="C141" s="6" t="s">
        <v>16</v>
      </c>
      <c r="D141" s="6" t="s">
        <v>298</v>
      </c>
      <c r="E141" s="6" t="s">
        <v>297</v>
      </c>
      <c r="F141" s="21">
        <v>27.5</v>
      </c>
      <c r="H141" s="21">
        <v>27.5</v>
      </c>
      <c r="I141" s="5">
        <f t="shared" si="2"/>
        <v>1.1400000000006685</v>
      </c>
      <c r="J141" s="6" t="s">
        <v>106</v>
      </c>
      <c r="K141" s="24">
        <v>45355</v>
      </c>
    </row>
    <row r="142" spans="1:11" x14ac:dyDescent="0.2">
      <c r="A142" s="24">
        <v>45356</v>
      </c>
      <c r="B142" s="20" t="s">
        <v>147</v>
      </c>
      <c r="C142" s="6" t="s">
        <v>148</v>
      </c>
      <c r="D142" s="6" t="s">
        <v>149</v>
      </c>
      <c r="E142" s="6" t="s">
        <v>297</v>
      </c>
      <c r="F142" s="21">
        <v>-150</v>
      </c>
      <c r="H142" s="21">
        <v>-150</v>
      </c>
      <c r="I142" s="5">
        <f t="shared" si="2"/>
        <v>151.14000000000067</v>
      </c>
      <c r="J142" s="6" t="s">
        <v>149</v>
      </c>
      <c r="K142" s="24">
        <v>45356</v>
      </c>
    </row>
    <row r="143" spans="1:11" x14ac:dyDescent="0.2">
      <c r="A143" s="24">
        <v>45356</v>
      </c>
      <c r="B143" s="20" t="s">
        <v>151</v>
      </c>
      <c r="C143" s="6" t="s">
        <v>49</v>
      </c>
      <c r="D143" s="6" t="s">
        <v>299</v>
      </c>
      <c r="E143" s="6" t="s">
        <v>297</v>
      </c>
      <c r="F143" s="21">
        <v>15</v>
      </c>
      <c r="H143" s="21">
        <v>15</v>
      </c>
      <c r="I143" s="5">
        <f t="shared" si="2"/>
        <v>136.14000000000067</v>
      </c>
      <c r="J143" s="6" t="s">
        <v>182</v>
      </c>
      <c r="K143" s="24">
        <v>45356</v>
      </c>
    </row>
    <row r="144" spans="1:11" x14ac:dyDescent="0.2">
      <c r="A144" s="24">
        <v>45356</v>
      </c>
      <c r="B144" s="20" t="s">
        <v>151</v>
      </c>
      <c r="C144" s="6" t="s">
        <v>49</v>
      </c>
      <c r="D144" s="6" t="s">
        <v>300</v>
      </c>
      <c r="E144" s="6" t="s">
        <v>297</v>
      </c>
      <c r="F144" s="21">
        <v>15.8</v>
      </c>
      <c r="H144" s="21">
        <v>15.8</v>
      </c>
      <c r="I144" s="5">
        <f t="shared" si="2"/>
        <v>120.34000000000067</v>
      </c>
      <c r="J144" s="6" t="s">
        <v>172</v>
      </c>
      <c r="K144" s="24">
        <v>45356</v>
      </c>
    </row>
    <row r="145" spans="1:11" x14ac:dyDescent="0.2">
      <c r="A145" s="24">
        <v>45370</v>
      </c>
      <c r="B145" s="20" t="s">
        <v>151</v>
      </c>
      <c r="C145" s="6" t="s">
        <v>7</v>
      </c>
      <c r="D145" s="6" t="s">
        <v>301</v>
      </c>
      <c r="E145" s="6" t="s">
        <v>297</v>
      </c>
      <c r="F145" s="21">
        <v>114.5</v>
      </c>
      <c r="H145" s="21">
        <v>114.5</v>
      </c>
      <c r="I145" s="5">
        <f t="shared" si="2"/>
        <v>5.8400000000006713</v>
      </c>
      <c r="J145" s="6" t="s">
        <v>161</v>
      </c>
      <c r="K145" s="24">
        <v>45370</v>
      </c>
    </row>
    <row r="146" spans="1:11" x14ac:dyDescent="0.2">
      <c r="A146" s="24">
        <v>45372</v>
      </c>
      <c r="B146" s="20" t="s">
        <v>147</v>
      </c>
      <c r="C146" s="6" t="s">
        <v>148</v>
      </c>
      <c r="D146" s="6" t="s">
        <v>149</v>
      </c>
      <c r="E146" s="6" t="s">
        <v>297</v>
      </c>
      <c r="F146" s="21">
        <v>-350</v>
      </c>
      <c r="H146" s="21">
        <v>-350</v>
      </c>
      <c r="I146" s="5">
        <f t="shared" si="2"/>
        <v>355.84000000000066</v>
      </c>
      <c r="J146" s="6" t="s">
        <v>149</v>
      </c>
      <c r="K146" s="24">
        <v>45372</v>
      </c>
    </row>
    <row r="147" spans="1:11" x14ac:dyDescent="0.2">
      <c r="A147" s="24">
        <v>45378</v>
      </c>
      <c r="B147" s="20" t="s">
        <v>147</v>
      </c>
      <c r="C147" s="6" t="s">
        <v>148</v>
      </c>
      <c r="D147" s="6" t="s">
        <v>149</v>
      </c>
      <c r="E147" s="6" t="s">
        <v>302</v>
      </c>
      <c r="F147" s="21">
        <v>-450</v>
      </c>
      <c r="H147" s="21">
        <v>-450</v>
      </c>
      <c r="I147" s="5">
        <f>SUM(I146-H147)</f>
        <v>805.8400000000006</v>
      </c>
      <c r="J147" s="6" t="s">
        <v>149</v>
      </c>
      <c r="K147" s="24">
        <v>45378</v>
      </c>
    </row>
    <row r="148" spans="1:11" x14ac:dyDescent="0.2">
      <c r="A148" s="24">
        <v>45379</v>
      </c>
      <c r="B148" s="20" t="s">
        <v>151</v>
      </c>
      <c r="C148" s="6" t="s">
        <v>170</v>
      </c>
      <c r="D148" s="6" t="s">
        <v>303</v>
      </c>
      <c r="E148" s="6" t="s">
        <v>302</v>
      </c>
      <c r="F148" s="21">
        <v>356.4</v>
      </c>
      <c r="H148" s="21">
        <v>356.4</v>
      </c>
      <c r="I148" s="5">
        <f>SUM(I147-H148)</f>
        <v>449.44000000000062</v>
      </c>
      <c r="J148" s="6" t="s">
        <v>172</v>
      </c>
      <c r="K148" s="24">
        <v>45379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141F-0B2C-F64E-9198-478793D67B2C}">
  <sheetPr>
    <pageSetUpPr fitToPage="1"/>
  </sheetPr>
  <dimension ref="A1:H38"/>
  <sheetViews>
    <sheetView zoomScale="150" zoomScaleNormal="150" workbookViewId="0">
      <selection activeCell="C42" sqref="C42"/>
    </sheetView>
  </sheetViews>
  <sheetFormatPr baseColWidth="10" defaultRowHeight="16" x14ac:dyDescent="0.2"/>
  <cols>
    <col min="1" max="1" width="27.33203125" customWidth="1"/>
    <col min="2" max="2" width="26.3320312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30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45047</v>
      </c>
      <c r="C4" s="2" t="s">
        <v>2</v>
      </c>
      <c r="D4" s="1">
        <v>45077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31</v>
      </c>
      <c r="D7" s="5">
        <v>174.18</v>
      </c>
      <c r="F7" s="5">
        <v>7456.82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75</v>
      </c>
      <c r="D9" s="5"/>
      <c r="E9" s="5"/>
      <c r="F9" s="5"/>
      <c r="G9" s="5"/>
    </row>
    <row r="10" spans="1:8" x14ac:dyDescent="0.2">
      <c r="B10" t="s">
        <v>23</v>
      </c>
      <c r="C10" s="5">
        <v>180</v>
      </c>
      <c r="D10" s="5"/>
      <c r="E10" s="5"/>
      <c r="F10" s="5"/>
      <c r="G10" s="5"/>
    </row>
    <row r="11" spans="1:8" x14ac:dyDescent="0.2">
      <c r="B11" t="s">
        <v>28</v>
      </c>
      <c r="C11" s="5">
        <v>15</v>
      </c>
      <c r="D11" s="5"/>
      <c r="E11" s="5"/>
      <c r="F11" s="5"/>
      <c r="G11" s="5"/>
    </row>
    <row r="12" spans="1:8" x14ac:dyDescent="0.2">
      <c r="B12" t="s">
        <v>33</v>
      </c>
      <c r="C12" s="5">
        <v>15.6</v>
      </c>
      <c r="D12" s="5"/>
      <c r="E12" s="5"/>
      <c r="F12" s="5"/>
      <c r="G12" s="5"/>
    </row>
    <row r="13" spans="1:8" x14ac:dyDescent="0.2">
      <c r="B13" t="s">
        <v>35</v>
      </c>
      <c r="C13" s="5">
        <v>51.56</v>
      </c>
      <c r="D13" s="5"/>
      <c r="E13" s="5"/>
      <c r="F13" s="5"/>
      <c r="G13" s="5"/>
    </row>
    <row r="14" spans="1:8" x14ac:dyDescent="0.2">
      <c r="B14" t="s">
        <v>34</v>
      </c>
      <c r="C14" s="5">
        <v>73.47</v>
      </c>
      <c r="D14" s="5"/>
      <c r="E14" s="5"/>
      <c r="F14" s="5"/>
      <c r="G14" s="5"/>
    </row>
    <row r="15" spans="1:8" x14ac:dyDescent="0.2">
      <c r="B15" t="s">
        <v>36</v>
      </c>
      <c r="C15" s="5">
        <v>140</v>
      </c>
      <c r="D15" s="5"/>
      <c r="E15" s="5"/>
      <c r="F15" s="5"/>
      <c r="G15" s="5"/>
    </row>
    <row r="16" spans="1:8" x14ac:dyDescent="0.2">
      <c r="B16" t="s">
        <v>37</v>
      </c>
      <c r="C16" s="5">
        <v>10</v>
      </c>
      <c r="D16" s="5"/>
      <c r="E16" s="5"/>
      <c r="F16" s="5"/>
      <c r="G16" s="5"/>
    </row>
    <row r="17" spans="1:8" x14ac:dyDescent="0.2">
      <c r="B17" t="s">
        <v>38</v>
      </c>
      <c r="C17" s="5">
        <v>248.04</v>
      </c>
      <c r="D17" s="5"/>
      <c r="E17" s="5"/>
      <c r="F17" s="5"/>
      <c r="G17" s="5"/>
    </row>
    <row r="18" spans="1:8" x14ac:dyDescent="0.2">
      <c r="B18" t="s">
        <v>7</v>
      </c>
      <c r="C18" s="5">
        <v>114.5</v>
      </c>
      <c r="D18" s="5"/>
      <c r="E18" s="5"/>
      <c r="F18" s="5"/>
      <c r="G18" s="5"/>
    </row>
    <row r="19" spans="1:8" x14ac:dyDescent="0.2">
      <c r="B19" t="s">
        <v>39</v>
      </c>
      <c r="C19" s="5">
        <v>358.3</v>
      </c>
      <c r="D19" s="5"/>
      <c r="E19" s="5"/>
      <c r="F19" s="5"/>
      <c r="G19" s="5"/>
    </row>
    <row r="20" spans="1:8" x14ac:dyDescent="0.2">
      <c r="C20" s="5"/>
      <c r="D20" s="5"/>
      <c r="E20" s="5"/>
      <c r="F20" s="5"/>
      <c r="G20" s="5"/>
    </row>
    <row r="21" spans="1:8" x14ac:dyDescent="0.2">
      <c r="A21" t="s">
        <v>6</v>
      </c>
      <c r="C21" s="5"/>
      <c r="D21" s="5">
        <f>SUM(C9:C20)</f>
        <v>1281.47</v>
      </c>
      <c r="E21" s="5"/>
      <c r="F21" s="5">
        <v>150</v>
      </c>
      <c r="G21" s="5"/>
      <c r="H21" s="5"/>
    </row>
    <row r="22" spans="1:8" x14ac:dyDescent="0.2">
      <c r="C22" s="5"/>
      <c r="D22" s="5"/>
      <c r="E22" s="5"/>
      <c r="F22" s="5">
        <v>1300</v>
      </c>
      <c r="G22" s="5"/>
    </row>
    <row r="23" spans="1:8" x14ac:dyDescent="0.2">
      <c r="A23" t="s">
        <v>8</v>
      </c>
      <c r="C23" s="5">
        <v>0</v>
      </c>
      <c r="D23" s="5"/>
      <c r="E23" s="5"/>
      <c r="F23" s="5">
        <v>0</v>
      </c>
      <c r="G23" s="5"/>
    </row>
    <row r="24" spans="1:8" x14ac:dyDescent="0.2">
      <c r="C24" s="5"/>
      <c r="D24" s="5"/>
      <c r="E24" s="5"/>
      <c r="F24" s="5"/>
      <c r="G24" s="5"/>
    </row>
    <row r="25" spans="1:8" x14ac:dyDescent="0.2">
      <c r="C25" s="5"/>
      <c r="D25" s="5"/>
      <c r="E25" s="5"/>
      <c r="F25" s="5"/>
      <c r="G25" s="5"/>
    </row>
    <row r="26" spans="1:8" x14ac:dyDescent="0.2">
      <c r="A26" t="s">
        <v>9</v>
      </c>
      <c r="C26" s="5"/>
      <c r="D26" s="5">
        <f>SUM(D21)</f>
        <v>1281.47</v>
      </c>
      <c r="E26" s="5"/>
      <c r="F26" s="5">
        <v>1450</v>
      </c>
      <c r="G26" s="5"/>
      <c r="H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10</v>
      </c>
      <c r="C28" s="5">
        <v>1450</v>
      </c>
      <c r="D28" s="5"/>
      <c r="E28" s="5" t="s">
        <v>15</v>
      </c>
      <c r="F28" s="5">
        <v>4.79</v>
      </c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C30" s="5"/>
      <c r="D30" s="5"/>
      <c r="E30" s="5"/>
      <c r="F30" s="5"/>
      <c r="G30" s="5"/>
    </row>
    <row r="31" spans="1:8" x14ac:dyDescent="0.2">
      <c r="A31" t="s">
        <v>11</v>
      </c>
      <c r="C31" s="5">
        <v>0</v>
      </c>
      <c r="D31" s="5"/>
      <c r="E31" s="5"/>
      <c r="F31" s="5">
        <v>0</v>
      </c>
      <c r="G31" s="5"/>
    </row>
    <row r="32" spans="1:8" x14ac:dyDescent="0.2">
      <c r="C32" s="5"/>
      <c r="D32" s="5"/>
      <c r="E32" s="5"/>
      <c r="F32" s="5"/>
      <c r="G32" s="5"/>
    </row>
    <row r="33" spans="1:8" x14ac:dyDescent="0.2">
      <c r="A33" t="s">
        <v>12</v>
      </c>
      <c r="C33" s="5"/>
      <c r="D33" s="5">
        <v>1450</v>
      </c>
      <c r="E33" s="5"/>
      <c r="F33" s="5">
        <f>SUM(F28:F31)</f>
        <v>4.79</v>
      </c>
      <c r="G33" s="5"/>
      <c r="H33" s="5"/>
    </row>
    <row r="36" spans="1:8" x14ac:dyDescent="0.2">
      <c r="A36" t="s">
        <v>13</v>
      </c>
      <c r="B36" s="3">
        <v>45077</v>
      </c>
      <c r="D36" s="5">
        <f>SUM(D7-D26+D33)</f>
        <v>342.71000000000004</v>
      </c>
      <c r="F36" s="5">
        <f>SUM(F7-F26+F33)</f>
        <v>6011.61</v>
      </c>
      <c r="H36" s="5"/>
    </row>
    <row r="38" spans="1:8" x14ac:dyDescent="0.2">
      <c r="A38" t="s">
        <v>14</v>
      </c>
      <c r="B38" s="3">
        <v>45077</v>
      </c>
      <c r="D38" s="5">
        <f>SUM(D36+D31-C23)</f>
        <v>342.71000000000004</v>
      </c>
      <c r="F38" s="5">
        <f>SUM(F36-F23+F31)</f>
        <v>6011.61</v>
      </c>
      <c r="H38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scale="6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2A45F-79D7-7841-A27B-95A2E6855F26}">
  <dimension ref="A1:H34"/>
  <sheetViews>
    <sheetView zoomScale="150" zoomScaleNormal="150" workbookViewId="0">
      <selection activeCell="K23" sqref="K23"/>
    </sheetView>
  </sheetViews>
  <sheetFormatPr baseColWidth="10" defaultRowHeight="16" x14ac:dyDescent="0.2"/>
  <cols>
    <col min="1" max="1" width="21.33203125" customWidth="1"/>
    <col min="2" max="2" width="27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40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45078</v>
      </c>
      <c r="C4" s="2" t="s">
        <v>2</v>
      </c>
      <c r="D4" s="1">
        <v>45107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41</v>
      </c>
      <c r="D7" s="5">
        <v>342.71</v>
      </c>
      <c r="F7" s="5">
        <v>6011.61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30</v>
      </c>
      <c r="D9" s="5"/>
      <c r="E9" s="5"/>
      <c r="F9" s="5"/>
      <c r="G9" s="5"/>
    </row>
    <row r="10" spans="1:8" x14ac:dyDescent="0.2">
      <c r="B10" t="s">
        <v>42</v>
      </c>
      <c r="C10" s="5">
        <v>15</v>
      </c>
      <c r="D10" s="5"/>
      <c r="E10" s="5"/>
      <c r="F10" s="5"/>
      <c r="G10" s="5"/>
    </row>
    <row r="11" spans="1:8" x14ac:dyDescent="0.2">
      <c r="B11" t="s">
        <v>43</v>
      </c>
      <c r="C11" s="5">
        <v>15.8</v>
      </c>
      <c r="D11" s="5"/>
      <c r="E11" s="5"/>
      <c r="F11" s="5"/>
      <c r="G11" s="5"/>
    </row>
    <row r="12" spans="1:8" x14ac:dyDescent="0.2">
      <c r="B12" t="s">
        <v>23</v>
      </c>
      <c r="C12" s="5">
        <v>180</v>
      </c>
      <c r="D12" s="5"/>
      <c r="E12" s="5"/>
      <c r="F12" s="5"/>
      <c r="G12" s="5"/>
    </row>
    <row r="13" spans="1:8" x14ac:dyDescent="0.2">
      <c r="B13" t="s">
        <v>7</v>
      </c>
      <c r="C13" s="5">
        <v>114.5</v>
      </c>
      <c r="D13" s="5"/>
      <c r="E13" s="5"/>
      <c r="F13" s="5"/>
      <c r="G13" s="5"/>
    </row>
    <row r="14" spans="1:8" x14ac:dyDescent="0.2">
      <c r="B14" t="s">
        <v>44</v>
      </c>
      <c r="C14" s="5">
        <v>354.5</v>
      </c>
      <c r="D14" s="5"/>
      <c r="E14" s="5"/>
      <c r="F14" s="5"/>
      <c r="G14" s="5"/>
    </row>
    <row r="15" spans="1:8" x14ac:dyDescent="0.2">
      <c r="C15" s="5"/>
      <c r="D15" s="5"/>
      <c r="E15" s="5"/>
      <c r="F15" s="5"/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A17" t="s">
        <v>6</v>
      </c>
      <c r="C17" s="5"/>
      <c r="D17" s="5">
        <f>SUM(C9:C16)</f>
        <v>709.8</v>
      </c>
      <c r="E17" s="5"/>
      <c r="F17" s="5">
        <v>500</v>
      </c>
      <c r="G17" s="5"/>
      <c r="H17" s="5"/>
    </row>
    <row r="18" spans="1:8" x14ac:dyDescent="0.2">
      <c r="C18" s="5"/>
      <c r="D18" s="5"/>
      <c r="E18" s="5"/>
      <c r="F18" s="5"/>
      <c r="G18" s="5"/>
    </row>
    <row r="19" spans="1:8" x14ac:dyDescent="0.2">
      <c r="A19" t="s">
        <v>8</v>
      </c>
      <c r="C19" s="5">
        <v>0</v>
      </c>
      <c r="D19" s="5"/>
      <c r="E19" s="5"/>
      <c r="F19" s="5">
        <v>0</v>
      </c>
      <c r="G19" s="5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A22" t="s">
        <v>9</v>
      </c>
      <c r="C22" s="5"/>
      <c r="D22" s="5">
        <f>SUM(D17)</f>
        <v>709.8</v>
      </c>
      <c r="E22" s="5"/>
      <c r="F22" s="5">
        <v>500</v>
      </c>
      <c r="G22" s="5"/>
      <c r="H22" s="5"/>
    </row>
    <row r="23" spans="1:8" x14ac:dyDescent="0.2">
      <c r="C23" s="5"/>
      <c r="D23" s="5"/>
      <c r="E23" s="5"/>
      <c r="F23" s="5"/>
      <c r="G23" s="5"/>
    </row>
    <row r="24" spans="1:8" x14ac:dyDescent="0.2">
      <c r="A24" t="s">
        <v>10</v>
      </c>
      <c r="C24" s="5">
        <v>500</v>
      </c>
      <c r="D24" s="5"/>
      <c r="E24" s="5" t="s">
        <v>15</v>
      </c>
      <c r="F24" s="5">
        <v>4.0199999999999996</v>
      </c>
      <c r="G24" s="5"/>
    </row>
    <row r="25" spans="1:8" x14ac:dyDescent="0.2">
      <c r="C25" s="5"/>
      <c r="D25" s="5"/>
      <c r="E25" s="5"/>
      <c r="F25" s="5"/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A27" t="s">
        <v>11</v>
      </c>
      <c r="C27" s="5">
        <v>0</v>
      </c>
      <c r="D27" s="5"/>
      <c r="E27" s="5"/>
      <c r="F27" s="5">
        <v>0</v>
      </c>
      <c r="G27" s="5"/>
    </row>
    <row r="28" spans="1:8" x14ac:dyDescent="0.2">
      <c r="C28" s="5"/>
      <c r="D28" s="5"/>
      <c r="E28" s="5"/>
      <c r="F28" s="5"/>
      <c r="G28" s="5"/>
    </row>
    <row r="29" spans="1:8" x14ac:dyDescent="0.2">
      <c r="A29" t="s">
        <v>12</v>
      </c>
      <c r="C29" s="5"/>
      <c r="D29" s="5">
        <v>500</v>
      </c>
      <c r="E29" s="5"/>
      <c r="F29" s="5">
        <f>SUM(F24:F27)</f>
        <v>4.0199999999999996</v>
      </c>
      <c r="G29" s="5"/>
      <c r="H29" s="5"/>
    </row>
    <row r="32" spans="1:8" x14ac:dyDescent="0.2">
      <c r="A32" t="s">
        <v>13</v>
      </c>
      <c r="B32" s="3">
        <v>45107</v>
      </c>
      <c r="D32" s="5">
        <f>SUM(D7-D22+D29)</f>
        <v>132.91000000000003</v>
      </c>
      <c r="F32" s="5">
        <f>SUM(F7-F22+F29)</f>
        <v>5515.63</v>
      </c>
      <c r="H32" s="5"/>
    </row>
    <row r="34" spans="1:8" x14ac:dyDescent="0.2">
      <c r="A34" t="s">
        <v>14</v>
      </c>
      <c r="B34" s="3">
        <v>45107</v>
      </c>
      <c r="D34" s="5">
        <f>SUM(D32+D27-C19)</f>
        <v>132.91000000000003</v>
      </c>
      <c r="F34" s="5">
        <f>SUM(F32-F19+F27)</f>
        <v>5515.63</v>
      </c>
      <c r="H34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BDD3-3B19-CB4C-B329-EABB606C9587}">
  <dimension ref="A1:H39"/>
  <sheetViews>
    <sheetView zoomScale="150" zoomScaleNormal="150" workbookViewId="0">
      <selection sqref="A1:H39"/>
    </sheetView>
  </sheetViews>
  <sheetFormatPr baseColWidth="10" defaultRowHeight="16" x14ac:dyDescent="0.2"/>
  <cols>
    <col min="1" max="1" width="23.5" customWidth="1"/>
    <col min="2" max="2" width="27.664062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45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45108</v>
      </c>
      <c r="C4" s="2" t="s">
        <v>2</v>
      </c>
      <c r="D4" s="1">
        <v>45138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46</v>
      </c>
      <c r="D7" s="5">
        <v>132.91</v>
      </c>
      <c r="F7" s="5">
        <v>5515.63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25</v>
      </c>
      <c r="D9" s="5"/>
      <c r="E9" s="5"/>
      <c r="F9" s="5"/>
      <c r="G9" s="5"/>
    </row>
    <row r="10" spans="1:8" x14ac:dyDescent="0.2">
      <c r="B10" t="s">
        <v>47</v>
      </c>
      <c r="C10" s="5">
        <v>101</v>
      </c>
      <c r="D10" s="5"/>
      <c r="E10" s="5"/>
      <c r="F10" s="5"/>
      <c r="G10" s="5"/>
    </row>
    <row r="11" spans="1:8" x14ac:dyDescent="0.2">
      <c r="B11" t="s">
        <v>48</v>
      </c>
      <c r="C11" s="5">
        <v>140.99</v>
      </c>
      <c r="D11" s="5"/>
      <c r="E11" s="5"/>
      <c r="F11" s="5"/>
      <c r="G11" s="5"/>
    </row>
    <row r="12" spans="1:8" x14ac:dyDescent="0.2">
      <c r="B12" t="s">
        <v>43</v>
      </c>
      <c r="C12" s="5">
        <v>15.8</v>
      </c>
      <c r="D12" s="5"/>
      <c r="E12" s="5"/>
      <c r="F12" s="5"/>
      <c r="G12" s="5"/>
    </row>
    <row r="13" spans="1:8" x14ac:dyDescent="0.2">
      <c r="B13" t="s">
        <v>49</v>
      </c>
      <c r="C13" s="5">
        <v>15</v>
      </c>
      <c r="D13" s="5"/>
      <c r="E13" s="5"/>
      <c r="F13" s="5"/>
      <c r="G13" s="5"/>
    </row>
    <row r="14" spans="1:8" x14ac:dyDescent="0.2">
      <c r="B14" t="s">
        <v>23</v>
      </c>
      <c r="C14" s="5">
        <v>90</v>
      </c>
      <c r="D14" s="5"/>
      <c r="E14" s="5"/>
      <c r="F14" s="5"/>
      <c r="G14" s="5"/>
    </row>
    <row r="15" spans="1:8" x14ac:dyDescent="0.2">
      <c r="B15" t="s">
        <v>50</v>
      </c>
      <c r="C15" s="5">
        <v>120</v>
      </c>
      <c r="D15" s="5"/>
      <c r="E15" s="5"/>
      <c r="F15" s="5"/>
      <c r="G15" s="5"/>
    </row>
    <row r="16" spans="1:8" x14ac:dyDescent="0.2">
      <c r="B16" t="s">
        <v>51</v>
      </c>
      <c r="C16" s="5">
        <v>39.22</v>
      </c>
      <c r="D16" s="5"/>
      <c r="E16" s="5"/>
      <c r="F16" s="5"/>
      <c r="G16" s="5"/>
    </row>
    <row r="17" spans="1:8" x14ac:dyDescent="0.2">
      <c r="B17" t="s">
        <v>7</v>
      </c>
      <c r="C17" s="5">
        <v>114.5</v>
      </c>
      <c r="D17" s="5"/>
      <c r="E17" s="5"/>
      <c r="F17" s="5"/>
      <c r="G17" s="5"/>
    </row>
    <row r="18" spans="1:8" x14ac:dyDescent="0.2">
      <c r="B18" t="s">
        <v>52</v>
      </c>
      <c r="C18" s="5">
        <v>50</v>
      </c>
      <c r="D18" s="5"/>
      <c r="E18" s="5"/>
      <c r="F18" s="5"/>
      <c r="G18" s="5"/>
    </row>
    <row r="19" spans="1:8" x14ac:dyDescent="0.2">
      <c r="B19" t="s">
        <v>53</v>
      </c>
      <c r="C19" s="5">
        <v>357.9</v>
      </c>
      <c r="D19" s="5"/>
      <c r="E19" s="5"/>
      <c r="F19" s="5"/>
      <c r="G19" s="5"/>
    </row>
    <row r="20" spans="1:8" x14ac:dyDescent="0.2">
      <c r="B20" t="s">
        <v>54</v>
      </c>
      <c r="C20" s="5">
        <v>150</v>
      </c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A22" t="s">
        <v>6</v>
      </c>
      <c r="C22" s="5"/>
      <c r="D22" s="5">
        <f>SUM(C9:C21)</f>
        <v>1219.4099999999999</v>
      </c>
      <c r="E22" s="5"/>
      <c r="F22" s="5">
        <v>1500</v>
      </c>
      <c r="G22" s="5"/>
      <c r="H22" s="5"/>
    </row>
    <row r="23" spans="1:8" x14ac:dyDescent="0.2">
      <c r="C23" s="5"/>
      <c r="D23" s="5"/>
      <c r="E23" s="5"/>
      <c r="F23" s="5"/>
      <c r="G23" s="5"/>
    </row>
    <row r="24" spans="1:8" x14ac:dyDescent="0.2">
      <c r="A24" t="s">
        <v>8</v>
      </c>
      <c r="C24" s="5">
        <v>0</v>
      </c>
      <c r="D24" s="5"/>
      <c r="E24" s="5"/>
      <c r="F24" s="5">
        <v>0</v>
      </c>
      <c r="G24" s="5"/>
    </row>
    <row r="25" spans="1:8" x14ac:dyDescent="0.2">
      <c r="C25" s="5"/>
      <c r="D25" s="5"/>
      <c r="E25" s="5"/>
      <c r="F25" s="5"/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A27" t="s">
        <v>9</v>
      </c>
      <c r="C27" s="5"/>
      <c r="D27" s="5">
        <f>SUM(D22)</f>
        <v>1219.4099999999999</v>
      </c>
      <c r="E27" s="5"/>
      <c r="F27" s="5">
        <v>1500</v>
      </c>
      <c r="G27" s="5"/>
      <c r="H27" s="5"/>
    </row>
    <row r="28" spans="1:8" x14ac:dyDescent="0.2">
      <c r="C28" s="5"/>
      <c r="D28" s="5"/>
      <c r="E28" s="5"/>
      <c r="F28" s="5"/>
      <c r="G28" s="5"/>
    </row>
    <row r="29" spans="1:8" x14ac:dyDescent="0.2">
      <c r="A29" t="s">
        <v>10</v>
      </c>
      <c r="C29" s="5">
        <v>1500</v>
      </c>
      <c r="D29" s="5"/>
      <c r="E29" s="5" t="s">
        <v>15</v>
      </c>
      <c r="F29" s="5">
        <v>3.81</v>
      </c>
      <c r="G29" s="5"/>
    </row>
    <row r="30" spans="1:8" x14ac:dyDescent="0.2">
      <c r="C30" s="5"/>
      <c r="D30" s="5"/>
      <c r="E30" s="5"/>
      <c r="F30" s="5"/>
      <c r="G30" s="5"/>
    </row>
    <row r="31" spans="1:8" x14ac:dyDescent="0.2">
      <c r="C31" s="5"/>
      <c r="D31" s="5"/>
      <c r="E31" s="5"/>
      <c r="F31" s="5"/>
      <c r="G31" s="5"/>
    </row>
    <row r="32" spans="1:8" x14ac:dyDescent="0.2">
      <c r="A32" t="s">
        <v>11</v>
      </c>
      <c r="C32" s="5">
        <v>0</v>
      </c>
      <c r="D32" s="5"/>
      <c r="E32" s="5"/>
      <c r="F32" s="5">
        <v>0</v>
      </c>
      <c r="G32" s="5"/>
    </row>
    <row r="33" spans="1:8" x14ac:dyDescent="0.2">
      <c r="C33" s="5"/>
      <c r="D33" s="5"/>
      <c r="E33" s="5"/>
      <c r="F33" s="5"/>
      <c r="G33" s="5"/>
    </row>
    <row r="34" spans="1:8" x14ac:dyDescent="0.2">
      <c r="A34" t="s">
        <v>12</v>
      </c>
      <c r="C34" s="5"/>
      <c r="D34" s="5">
        <v>1500</v>
      </c>
      <c r="E34" s="5"/>
      <c r="F34" s="5">
        <f>SUM(F29:F32)</f>
        <v>3.81</v>
      </c>
      <c r="G34" s="5"/>
      <c r="H34" s="5"/>
    </row>
    <row r="37" spans="1:8" x14ac:dyDescent="0.2">
      <c r="A37" t="s">
        <v>13</v>
      </c>
      <c r="B37" s="3">
        <v>45138</v>
      </c>
      <c r="D37" s="5">
        <f>SUM(D7-D27+D34)</f>
        <v>413.50000000000023</v>
      </c>
      <c r="F37" s="5">
        <f>SUM(F7-F27+F34)</f>
        <v>4019.44</v>
      </c>
      <c r="H37" s="5"/>
    </row>
    <row r="39" spans="1:8" x14ac:dyDescent="0.2">
      <c r="A39" t="s">
        <v>14</v>
      </c>
      <c r="B39" s="3">
        <v>45138</v>
      </c>
      <c r="D39" s="5">
        <f>SUM(D37+D32-C24)</f>
        <v>413.50000000000023</v>
      </c>
      <c r="F39" s="5">
        <f>SUM(F37-F24+F32)</f>
        <v>4019.44</v>
      </c>
      <c r="H39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14B5-9CAE-7743-BA94-BA807D7501CF}">
  <sheetPr>
    <pageSetUpPr fitToPage="1"/>
  </sheetPr>
  <dimension ref="A1:H35"/>
  <sheetViews>
    <sheetView zoomScale="150" zoomScaleNormal="150" workbookViewId="0">
      <selection sqref="A1:H35"/>
    </sheetView>
  </sheetViews>
  <sheetFormatPr baseColWidth="10" defaultRowHeight="16" x14ac:dyDescent="0.2"/>
  <cols>
    <col min="1" max="2" width="32.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55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45139</v>
      </c>
      <c r="C4" s="2" t="s">
        <v>2</v>
      </c>
      <c r="D4" s="1">
        <v>45169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56</v>
      </c>
      <c r="D7" s="5">
        <v>413.5</v>
      </c>
      <c r="F7" s="5">
        <v>4019.44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57</v>
      </c>
      <c r="C9" s="5">
        <v>71.05</v>
      </c>
      <c r="D9" s="5"/>
      <c r="E9" s="5"/>
      <c r="F9" s="5"/>
      <c r="G9" s="5"/>
    </row>
    <row r="10" spans="1:8" x14ac:dyDescent="0.2">
      <c r="B10" t="s">
        <v>16</v>
      </c>
      <c r="C10" s="5">
        <v>50</v>
      </c>
      <c r="D10" s="5"/>
      <c r="E10" s="5"/>
      <c r="F10" s="5"/>
      <c r="G10" s="5"/>
    </row>
    <row r="11" spans="1:8" x14ac:dyDescent="0.2">
      <c r="B11" t="s">
        <v>23</v>
      </c>
      <c r="C11" s="5">
        <v>90</v>
      </c>
      <c r="D11" s="5"/>
      <c r="E11" s="5"/>
      <c r="F11" s="5"/>
      <c r="G11" s="5"/>
    </row>
    <row r="12" spans="1:8" x14ac:dyDescent="0.2">
      <c r="B12" t="s">
        <v>42</v>
      </c>
      <c r="C12" s="5">
        <v>15</v>
      </c>
      <c r="D12" s="5"/>
      <c r="E12" s="5"/>
      <c r="F12" s="5"/>
      <c r="G12" s="5"/>
    </row>
    <row r="13" spans="1:8" x14ac:dyDescent="0.2">
      <c r="B13" t="s">
        <v>58</v>
      </c>
      <c r="C13" s="5">
        <v>15.6</v>
      </c>
      <c r="D13" s="5"/>
      <c r="E13" s="5"/>
      <c r="F13" s="5"/>
      <c r="G13" s="5"/>
    </row>
    <row r="14" spans="1:8" x14ac:dyDescent="0.2">
      <c r="B14" t="s">
        <v>7</v>
      </c>
      <c r="C14" s="5">
        <v>114.5</v>
      </c>
      <c r="D14" s="5"/>
      <c r="E14" s="5"/>
      <c r="F14" s="5"/>
      <c r="G14" s="5"/>
    </row>
    <row r="15" spans="1:8" x14ac:dyDescent="0.2">
      <c r="B15" t="s">
        <v>53</v>
      </c>
      <c r="C15" s="5">
        <v>356.4</v>
      </c>
      <c r="D15" s="5"/>
      <c r="E15" s="5"/>
      <c r="F15" s="5"/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C17" s="5"/>
      <c r="D17" s="5"/>
      <c r="E17" s="5"/>
      <c r="F17" s="5"/>
      <c r="G17" s="5"/>
    </row>
    <row r="18" spans="1:8" x14ac:dyDescent="0.2">
      <c r="A18" t="s">
        <v>6</v>
      </c>
      <c r="C18" s="5"/>
      <c r="D18" s="5">
        <f>SUM(C9:C17)</f>
        <v>712.55</v>
      </c>
      <c r="E18" s="5"/>
      <c r="F18" s="5">
        <v>1000</v>
      </c>
      <c r="G18" s="5"/>
      <c r="H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8</v>
      </c>
      <c r="C20" s="5">
        <v>0</v>
      </c>
      <c r="D20" s="5"/>
      <c r="E20" s="5"/>
      <c r="F20" s="5">
        <v>0</v>
      </c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9</v>
      </c>
      <c r="C23" s="5"/>
      <c r="D23" s="5">
        <f>SUM(D18)</f>
        <v>712.55</v>
      </c>
      <c r="E23" s="5"/>
      <c r="F23" s="5">
        <v>1000</v>
      </c>
      <c r="G23" s="5"/>
      <c r="H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10</v>
      </c>
      <c r="C25" s="5">
        <v>1000</v>
      </c>
      <c r="D25" s="5"/>
      <c r="E25" s="5" t="s">
        <v>15</v>
      </c>
      <c r="F25" s="5">
        <v>3.27</v>
      </c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11</v>
      </c>
      <c r="C28" s="5">
        <v>0</v>
      </c>
      <c r="D28" s="5"/>
      <c r="E28" s="5"/>
      <c r="F28" s="5">
        <v>0</v>
      </c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12</v>
      </c>
      <c r="C30" s="5"/>
      <c r="D30" s="5">
        <v>1000</v>
      </c>
      <c r="E30" s="5"/>
      <c r="F30" s="5">
        <f>SUM(F25:F28)</f>
        <v>3.27</v>
      </c>
      <c r="G30" s="5"/>
      <c r="H30" s="5"/>
    </row>
    <row r="33" spans="1:8" x14ac:dyDescent="0.2">
      <c r="A33" t="s">
        <v>13</v>
      </c>
      <c r="B33" s="3">
        <v>45169</v>
      </c>
      <c r="D33" s="5">
        <f>SUM(D7-D23+D30)</f>
        <v>700.95</v>
      </c>
      <c r="F33" s="5">
        <f>SUM(F7-F23+F30)</f>
        <v>3022.71</v>
      </c>
      <c r="H33" s="5"/>
    </row>
    <row r="35" spans="1:8" x14ac:dyDescent="0.2">
      <c r="A35" t="s">
        <v>14</v>
      </c>
      <c r="B35" s="3">
        <v>45169</v>
      </c>
      <c r="D35" s="5">
        <f>SUM(D33+D28-C20)</f>
        <v>700.95</v>
      </c>
      <c r="F35" s="5">
        <f>SUM(F33-F20+F28)</f>
        <v>3022.71</v>
      </c>
      <c r="H35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scale="63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8FCA-2435-1143-86E2-38823C1F46AA}">
  <dimension ref="A1:H35"/>
  <sheetViews>
    <sheetView zoomScale="150" zoomScaleNormal="150" workbookViewId="0">
      <selection sqref="A1:H36"/>
    </sheetView>
  </sheetViews>
  <sheetFormatPr baseColWidth="10" defaultRowHeight="16" x14ac:dyDescent="0.2"/>
  <cols>
    <col min="1" max="1" width="22.1640625" customWidth="1"/>
    <col min="2" max="2" width="21.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59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45170</v>
      </c>
      <c r="C4" s="2" t="s">
        <v>2</v>
      </c>
      <c r="D4" s="1">
        <v>45199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60</v>
      </c>
      <c r="D7" s="5">
        <v>700.95</v>
      </c>
      <c r="F7" s="5">
        <v>3022.71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25</v>
      </c>
      <c r="D9" s="5"/>
      <c r="E9" s="5"/>
      <c r="F9" s="5"/>
      <c r="G9" s="5"/>
    </row>
    <row r="10" spans="1:8" x14ac:dyDescent="0.2">
      <c r="B10" t="s">
        <v>23</v>
      </c>
      <c r="C10" s="5">
        <v>270</v>
      </c>
      <c r="D10" s="5"/>
      <c r="E10" s="5"/>
      <c r="F10" s="5"/>
      <c r="G10" s="5"/>
    </row>
    <row r="11" spans="1:8" x14ac:dyDescent="0.2">
      <c r="B11" t="s">
        <v>58</v>
      </c>
      <c r="C11" s="5">
        <v>15.8</v>
      </c>
      <c r="D11" s="5"/>
      <c r="E11" s="5"/>
      <c r="F11" s="5"/>
      <c r="G11" s="5"/>
    </row>
    <row r="12" spans="1:8" x14ac:dyDescent="0.2">
      <c r="B12" t="s">
        <v>42</v>
      </c>
      <c r="C12" s="5">
        <v>15</v>
      </c>
      <c r="D12" s="5"/>
      <c r="E12" s="5"/>
      <c r="F12" s="5"/>
      <c r="G12" s="5"/>
    </row>
    <row r="13" spans="1:8" x14ac:dyDescent="0.2">
      <c r="B13" t="s">
        <v>61</v>
      </c>
      <c r="C13" s="5">
        <v>52.79</v>
      </c>
      <c r="D13" s="5"/>
      <c r="E13" s="5"/>
      <c r="F13" s="5"/>
      <c r="G13" s="5"/>
    </row>
    <row r="14" spans="1:8" x14ac:dyDescent="0.2">
      <c r="B14" t="s">
        <v>7</v>
      </c>
      <c r="C14" s="5">
        <v>114.5</v>
      </c>
      <c r="D14" s="5"/>
      <c r="E14" s="5"/>
      <c r="F14" s="5"/>
      <c r="G14" s="5"/>
    </row>
    <row r="15" spans="1:8" x14ac:dyDescent="0.2">
      <c r="B15" t="s">
        <v>53</v>
      </c>
      <c r="C15" s="5">
        <v>356</v>
      </c>
      <c r="D15" s="5"/>
      <c r="E15" s="5"/>
      <c r="F15" s="5"/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C17" s="5"/>
      <c r="D17" s="5"/>
      <c r="E17" s="5"/>
      <c r="F17" s="5"/>
      <c r="G17" s="5"/>
    </row>
    <row r="18" spans="1:8" x14ac:dyDescent="0.2">
      <c r="A18" t="s">
        <v>6</v>
      </c>
      <c r="C18" s="5"/>
      <c r="D18" s="5">
        <f>SUM(C9:C17)</f>
        <v>849.09</v>
      </c>
      <c r="E18" s="5"/>
      <c r="F18" s="5">
        <v>200</v>
      </c>
      <c r="G18" s="5"/>
      <c r="H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8</v>
      </c>
      <c r="C20" s="5">
        <v>0</v>
      </c>
      <c r="D20" s="5"/>
      <c r="E20" s="5"/>
      <c r="F20" s="5">
        <v>0</v>
      </c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9</v>
      </c>
      <c r="C23" s="5"/>
      <c r="D23" s="5">
        <f>SUM(D18)</f>
        <v>849.09</v>
      </c>
      <c r="E23" s="5"/>
      <c r="F23" s="5">
        <v>200</v>
      </c>
      <c r="G23" s="5"/>
      <c r="H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10</v>
      </c>
      <c r="C25" s="5">
        <v>200</v>
      </c>
      <c r="D25" s="5"/>
      <c r="E25" s="5" t="s">
        <v>15</v>
      </c>
      <c r="F25" s="5">
        <v>4.1399999999999997</v>
      </c>
      <c r="G25" s="5"/>
    </row>
    <row r="26" spans="1:8" x14ac:dyDescent="0.2">
      <c r="C26" s="5"/>
      <c r="D26" s="5"/>
      <c r="E26" s="5" t="s">
        <v>27</v>
      </c>
      <c r="F26" s="5">
        <v>6950</v>
      </c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11</v>
      </c>
      <c r="C28" s="5">
        <v>0</v>
      </c>
      <c r="D28" s="5"/>
      <c r="E28" s="5"/>
      <c r="F28" s="5">
        <v>0</v>
      </c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12</v>
      </c>
      <c r="C30" s="5"/>
      <c r="D30" s="5">
        <v>200</v>
      </c>
      <c r="E30" s="5"/>
      <c r="F30" s="5">
        <f>SUM(F25:F28)</f>
        <v>6954.14</v>
      </c>
      <c r="G30" s="5"/>
      <c r="H30" s="5"/>
    </row>
    <row r="33" spans="1:8" x14ac:dyDescent="0.2">
      <c r="A33" t="s">
        <v>13</v>
      </c>
      <c r="B33" s="3">
        <v>45199</v>
      </c>
      <c r="D33" s="5">
        <f>SUM(D7-D23+D30)</f>
        <v>51.860000000000014</v>
      </c>
      <c r="F33" s="5">
        <f>SUM(F7-F23+F30)</f>
        <v>9776.85</v>
      </c>
      <c r="H33" s="5"/>
    </row>
    <row r="35" spans="1:8" x14ac:dyDescent="0.2">
      <c r="A35" t="s">
        <v>14</v>
      </c>
      <c r="B35" s="3">
        <v>45199</v>
      </c>
      <c r="D35" s="5">
        <f>SUM(D33+D28-C20)</f>
        <v>51.860000000000014</v>
      </c>
      <c r="F35" s="5">
        <f>SUM(F33-F20+F28)</f>
        <v>9776.85</v>
      </c>
      <c r="H35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67C4-29D4-E34D-A8A8-5FB1B7F6566E}">
  <dimension ref="A1:H37"/>
  <sheetViews>
    <sheetView zoomScale="150" zoomScaleNormal="150" workbookViewId="0">
      <selection activeCell="B38" sqref="B38"/>
    </sheetView>
  </sheetViews>
  <sheetFormatPr baseColWidth="10" defaultRowHeight="16" x14ac:dyDescent="0.2"/>
  <cols>
    <col min="1" max="1" width="21" customWidth="1"/>
    <col min="2" max="2" width="21.664062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62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45200</v>
      </c>
      <c r="C4" s="2" t="s">
        <v>2</v>
      </c>
      <c r="D4" s="1">
        <v>45230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63</v>
      </c>
      <c r="D7" s="5">
        <v>51.86</v>
      </c>
      <c r="F7" s="5">
        <v>9776.85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25</v>
      </c>
      <c r="D9" s="5"/>
      <c r="E9" s="5"/>
      <c r="F9" s="5"/>
      <c r="G9" s="5"/>
    </row>
    <row r="10" spans="1:8" x14ac:dyDescent="0.2">
      <c r="B10" t="s">
        <v>42</v>
      </c>
      <c r="C10" s="5">
        <v>15</v>
      </c>
      <c r="D10" s="5"/>
      <c r="E10" s="5"/>
      <c r="F10" s="5"/>
      <c r="G10" s="5"/>
    </row>
    <row r="11" spans="1:8" x14ac:dyDescent="0.2">
      <c r="B11" t="s">
        <v>58</v>
      </c>
      <c r="C11" s="5">
        <v>15.8</v>
      </c>
      <c r="D11" s="5"/>
      <c r="E11" s="5"/>
      <c r="F11" s="5"/>
      <c r="G11" s="5"/>
    </row>
    <row r="12" spans="1:8" x14ac:dyDescent="0.2">
      <c r="B12" t="s">
        <v>23</v>
      </c>
      <c r="C12" s="5">
        <v>90</v>
      </c>
      <c r="D12" s="5"/>
      <c r="E12" s="5"/>
      <c r="F12" s="5"/>
      <c r="G12" s="5"/>
    </row>
    <row r="13" spans="1:8" x14ac:dyDescent="0.2">
      <c r="B13" t="s">
        <v>64</v>
      </c>
      <c r="C13" s="5">
        <v>41.4</v>
      </c>
      <c r="D13" s="5"/>
      <c r="E13" s="5"/>
      <c r="F13" s="5"/>
      <c r="G13" s="5"/>
    </row>
    <row r="14" spans="1:8" x14ac:dyDescent="0.2">
      <c r="B14" t="s">
        <v>65</v>
      </c>
      <c r="C14" s="5">
        <v>152.4</v>
      </c>
      <c r="D14" s="5"/>
      <c r="E14" s="5"/>
      <c r="F14" s="5"/>
      <c r="G14" s="5"/>
    </row>
    <row r="15" spans="1:8" x14ac:dyDescent="0.2">
      <c r="B15" t="s">
        <v>66</v>
      </c>
      <c r="C15" s="5">
        <v>43.17</v>
      </c>
      <c r="D15" s="5"/>
      <c r="E15" s="5"/>
      <c r="F15" s="5"/>
      <c r="G15" s="5"/>
    </row>
    <row r="16" spans="1:8" x14ac:dyDescent="0.2">
      <c r="B16" t="s">
        <v>7</v>
      </c>
      <c r="C16" s="5">
        <v>114.5</v>
      </c>
      <c r="D16" s="5"/>
      <c r="E16" s="5"/>
      <c r="F16" s="5"/>
      <c r="G16" s="5"/>
    </row>
    <row r="17" spans="1:8" x14ac:dyDescent="0.2">
      <c r="B17" t="s">
        <v>53</v>
      </c>
      <c r="C17" s="5">
        <v>356.2</v>
      </c>
      <c r="D17" s="5"/>
      <c r="E17" s="5"/>
      <c r="F17" s="5"/>
      <c r="G17" s="5"/>
    </row>
    <row r="18" spans="1:8" x14ac:dyDescent="0.2">
      <c r="C18" s="5"/>
      <c r="D18" s="5"/>
      <c r="E18" s="5"/>
      <c r="F18" s="5"/>
      <c r="G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6</v>
      </c>
      <c r="C20" s="5"/>
      <c r="D20" s="5">
        <f>SUM(C9:C19)</f>
        <v>853.47</v>
      </c>
      <c r="E20" s="5"/>
      <c r="F20" s="5">
        <v>900</v>
      </c>
      <c r="G20" s="5"/>
      <c r="H20" s="5"/>
    </row>
    <row r="21" spans="1:8" x14ac:dyDescent="0.2">
      <c r="C21" s="5"/>
      <c r="D21" s="5"/>
      <c r="E21" s="5"/>
      <c r="F21" s="5"/>
      <c r="G21" s="5"/>
    </row>
    <row r="22" spans="1:8" x14ac:dyDescent="0.2">
      <c r="A22" t="s">
        <v>8</v>
      </c>
      <c r="C22" s="5">
        <v>0</v>
      </c>
      <c r="D22" s="5"/>
      <c r="E22" s="5"/>
      <c r="F22" s="5">
        <v>0</v>
      </c>
      <c r="G22" s="5"/>
    </row>
    <row r="23" spans="1:8" x14ac:dyDescent="0.2">
      <c r="C23" s="5"/>
      <c r="D23" s="5"/>
      <c r="E23" s="5"/>
      <c r="F23" s="5"/>
      <c r="G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9</v>
      </c>
      <c r="C25" s="5"/>
      <c r="D25" s="5">
        <f>SUM(D20)</f>
        <v>853.47</v>
      </c>
      <c r="E25" s="5"/>
      <c r="F25" s="5">
        <v>900</v>
      </c>
      <c r="G25" s="5"/>
      <c r="H25" s="5"/>
    </row>
    <row r="26" spans="1:8" x14ac:dyDescent="0.2">
      <c r="C26" s="5"/>
      <c r="D26" s="5"/>
      <c r="E26" s="5"/>
      <c r="F26" s="5"/>
      <c r="G26" s="5"/>
    </row>
    <row r="27" spans="1:8" x14ac:dyDescent="0.2">
      <c r="A27" t="s">
        <v>10</v>
      </c>
      <c r="C27" s="5">
        <v>900</v>
      </c>
      <c r="D27" s="5"/>
      <c r="E27" s="5" t="s">
        <v>15</v>
      </c>
      <c r="F27" s="5">
        <v>9.06</v>
      </c>
      <c r="G27" s="5"/>
    </row>
    <row r="28" spans="1:8" x14ac:dyDescent="0.2">
      <c r="C28" s="5"/>
      <c r="D28" s="5"/>
      <c r="E28" s="5"/>
      <c r="F28" s="5"/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11</v>
      </c>
      <c r="C30" s="5">
        <v>0</v>
      </c>
      <c r="D30" s="5"/>
      <c r="E30" s="5"/>
      <c r="F30" s="5">
        <v>0</v>
      </c>
      <c r="G30" s="5"/>
    </row>
    <row r="31" spans="1:8" x14ac:dyDescent="0.2">
      <c r="C31" s="5"/>
      <c r="D31" s="5"/>
      <c r="E31" s="5"/>
      <c r="F31" s="5"/>
      <c r="G31" s="5"/>
    </row>
    <row r="32" spans="1:8" x14ac:dyDescent="0.2">
      <c r="A32" t="s">
        <v>12</v>
      </c>
      <c r="C32" s="5"/>
      <c r="D32" s="5">
        <v>900</v>
      </c>
      <c r="E32" s="5"/>
      <c r="F32" s="5">
        <f>SUM(F27:F30)</f>
        <v>9.06</v>
      </c>
      <c r="G32" s="5"/>
      <c r="H32" s="5"/>
    </row>
    <row r="35" spans="1:8" x14ac:dyDescent="0.2">
      <c r="A35" t="s">
        <v>13</v>
      </c>
      <c r="B35" s="3">
        <v>45230</v>
      </c>
      <c r="D35" s="5">
        <f>SUM(D7-D25+D32)</f>
        <v>98.389999999999986</v>
      </c>
      <c r="F35" s="5">
        <f>SUM(F7-F25+F32)</f>
        <v>8885.91</v>
      </c>
      <c r="H35" s="5"/>
    </row>
    <row r="37" spans="1:8" x14ac:dyDescent="0.2">
      <c r="A37" t="s">
        <v>14</v>
      </c>
      <c r="B37" s="3">
        <v>45230</v>
      </c>
      <c r="D37" s="5">
        <f>SUM(D35+D30-C22)</f>
        <v>98.389999999999986</v>
      </c>
      <c r="F37" s="5">
        <f>SUM(F35-F22+F30)</f>
        <v>8885.91</v>
      </c>
      <c r="H37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9F6B7-5BE3-2747-9D86-ED4DBFAFDC75}">
  <dimension ref="A1:H35"/>
  <sheetViews>
    <sheetView zoomScale="150" zoomScaleNormal="150" workbookViewId="0">
      <selection activeCell="J7" sqref="J7"/>
    </sheetView>
  </sheetViews>
  <sheetFormatPr baseColWidth="10" defaultRowHeight="16" x14ac:dyDescent="0.2"/>
  <cols>
    <col min="1" max="1" width="21.83203125" customWidth="1"/>
    <col min="2" max="2" width="32.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67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45231</v>
      </c>
      <c r="C4" s="2" t="s">
        <v>2</v>
      </c>
      <c r="D4" s="1">
        <v>45260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68</v>
      </c>
      <c r="D7" s="5">
        <v>98.39</v>
      </c>
      <c r="F7" s="5">
        <v>8885.91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25</v>
      </c>
      <c r="D9" s="5"/>
      <c r="E9" s="5"/>
      <c r="F9" s="5"/>
      <c r="G9" s="5"/>
    </row>
    <row r="10" spans="1:8" x14ac:dyDescent="0.2">
      <c r="B10" t="s">
        <v>69</v>
      </c>
      <c r="C10" s="5">
        <v>91.64</v>
      </c>
      <c r="D10" s="5"/>
      <c r="E10" s="5"/>
      <c r="F10" s="5"/>
      <c r="G10" s="5"/>
    </row>
    <row r="11" spans="1:8" x14ac:dyDescent="0.2">
      <c r="B11" t="s">
        <v>34</v>
      </c>
      <c r="C11" s="5">
        <v>44.03</v>
      </c>
      <c r="D11" s="5"/>
      <c r="E11" s="5"/>
      <c r="F11" s="5"/>
      <c r="G11" s="5"/>
    </row>
    <row r="12" spans="1:8" x14ac:dyDescent="0.2">
      <c r="B12" t="s">
        <v>70</v>
      </c>
      <c r="C12" s="5">
        <v>15.6</v>
      </c>
      <c r="D12" s="5"/>
      <c r="E12" s="5"/>
      <c r="F12" s="5"/>
      <c r="G12" s="5"/>
    </row>
    <row r="13" spans="1:8" x14ac:dyDescent="0.2">
      <c r="B13" t="s">
        <v>42</v>
      </c>
      <c r="C13" s="5">
        <v>15</v>
      </c>
      <c r="D13" s="5"/>
      <c r="E13" s="5"/>
      <c r="F13" s="5"/>
      <c r="G13" s="5"/>
    </row>
    <row r="14" spans="1:8" x14ac:dyDescent="0.2">
      <c r="B14" t="s">
        <v>7</v>
      </c>
      <c r="C14" s="5">
        <v>114.5</v>
      </c>
      <c r="D14" s="5"/>
      <c r="E14" s="5"/>
      <c r="F14" s="5"/>
      <c r="G14" s="5"/>
    </row>
    <row r="15" spans="1:8" x14ac:dyDescent="0.2">
      <c r="B15" t="s">
        <v>53</v>
      </c>
      <c r="C15" s="5">
        <v>356.4</v>
      </c>
      <c r="D15" s="5"/>
      <c r="E15" s="5"/>
      <c r="F15" s="5"/>
      <c r="G15" s="5"/>
    </row>
    <row r="16" spans="1:8" x14ac:dyDescent="0.2">
      <c r="B16" t="s">
        <v>71</v>
      </c>
      <c r="C16" s="5">
        <v>26.5</v>
      </c>
      <c r="D16" s="5"/>
      <c r="E16" s="5"/>
      <c r="F16" s="5"/>
      <c r="G16" s="5"/>
    </row>
    <row r="17" spans="1:8" x14ac:dyDescent="0.2">
      <c r="C17" s="5"/>
      <c r="D17" s="5"/>
      <c r="E17" s="5"/>
      <c r="F17" s="5"/>
      <c r="G17" s="5"/>
    </row>
    <row r="18" spans="1:8" x14ac:dyDescent="0.2">
      <c r="A18" t="s">
        <v>6</v>
      </c>
      <c r="C18" s="5"/>
      <c r="D18" s="5">
        <f>SUM(C9:C17)</f>
        <v>688.67</v>
      </c>
      <c r="E18" s="5"/>
      <c r="F18" s="5">
        <v>300</v>
      </c>
      <c r="G18" s="5"/>
      <c r="H18" s="5"/>
    </row>
    <row r="19" spans="1:8" x14ac:dyDescent="0.2">
      <c r="C19" s="5"/>
      <c r="D19" s="5"/>
      <c r="E19" s="5"/>
      <c r="F19" s="5"/>
      <c r="G19" s="5"/>
    </row>
    <row r="20" spans="1:8" x14ac:dyDescent="0.2">
      <c r="A20" t="s">
        <v>8</v>
      </c>
      <c r="C20" s="5">
        <v>0</v>
      </c>
      <c r="D20" s="5"/>
      <c r="E20" s="5"/>
      <c r="F20" s="5">
        <v>0</v>
      </c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C22" s="5"/>
      <c r="D22" s="5"/>
      <c r="E22" s="5"/>
      <c r="F22" s="5"/>
      <c r="G22" s="5"/>
    </row>
    <row r="23" spans="1:8" x14ac:dyDescent="0.2">
      <c r="A23" t="s">
        <v>9</v>
      </c>
      <c r="C23" s="5"/>
      <c r="D23" s="5">
        <f>SUM(D18)</f>
        <v>688.67</v>
      </c>
      <c r="E23" s="5"/>
      <c r="F23" s="5">
        <v>300</v>
      </c>
      <c r="G23" s="5"/>
      <c r="H23" s="5"/>
    </row>
    <row r="24" spans="1:8" x14ac:dyDescent="0.2">
      <c r="C24" s="5"/>
      <c r="D24" s="5"/>
      <c r="E24" s="5"/>
      <c r="F24" s="5"/>
      <c r="G24" s="5"/>
    </row>
    <row r="25" spans="1:8" x14ac:dyDescent="0.2">
      <c r="A25" t="s">
        <v>10</v>
      </c>
      <c r="B25" t="s">
        <v>72</v>
      </c>
      <c r="C25" s="5">
        <v>322.89999999999998</v>
      </c>
      <c r="D25" s="5"/>
      <c r="E25" s="5" t="s">
        <v>15</v>
      </c>
      <c r="F25" s="5">
        <v>10.06</v>
      </c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C27" s="5"/>
      <c r="D27" s="5"/>
      <c r="E27" s="5"/>
      <c r="F27" s="5"/>
      <c r="G27" s="5"/>
    </row>
    <row r="28" spans="1:8" x14ac:dyDescent="0.2">
      <c r="A28" t="s">
        <v>11</v>
      </c>
      <c r="C28" s="5">
        <v>0</v>
      </c>
      <c r="D28" s="5"/>
      <c r="E28" s="5"/>
      <c r="F28" s="5">
        <v>0</v>
      </c>
      <c r="G28" s="5"/>
    </row>
    <row r="29" spans="1:8" x14ac:dyDescent="0.2">
      <c r="C29" s="5"/>
      <c r="D29" s="5"/>
      <c r="E29" s="5"/>
      <c r="F29" s="5"/>
      <c r="G29" s="5"/>
    </row>
    <row r="30" spans="1:8" x14ac:dyDescent="0.2">
      <c r="A30" t="s">
        <v>12</v>
      </c>
      <c r="C30" s="5"/>
      <c r="D30" s="5">
        <f>SUM(F23+C25)</f>
        <v>622.9</v>
      </c>
      <c r="E30" s="5"/>
      <c r="F30" s="5">
        <f>SUM(F25:F28)</f>
        <v>10.06</v>
      </c>
      <c r="G30" s="5"/>
      <c r="H30" s="5"/>
    </row>
    <row r="33" spans="1:8" x14ac:dyDescent="0.2">
      <c r="A33" t="s">
        <v>13</v>
      </c>
      <c r="B33" s="3">
        <v>45260</v>
      </c>
      <c r="D33" s="5">
        <f>SUM(D7-D23+D30)</f>
        <v>32.620000000000005</v>
      </c>
      <c r="F33" s="5">
        <f>SUM(F7-F23+F30)</f>
        <v>8595.9699999999993</v>
      </c>
      <c r="H33" s="5"/>
    </row>
    <row r="35" spans="1:8" x14ac:dyDescent="0.2">
      <c r="A35" t="s">
        <v>14</v>
      </c>
      <c r="B35" s="3">
        <v>45260</v>
      </c>
      <c r="D35" s="5">
        <f>SUM(D33+D28-C20)</f>
        <v>32.620000000000005</v>
      </c>
      <c r="F35" s="5">
        <f>SUM(F33-F20+F28)</f>
        <v>8595.9699999999993</v>
      </c>
      <c r="H35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CCA4-84D4-F545-AC0B-2C92CE493D2F}">
  <dimension ref="A1:H34"/>
  <sheetViews>
    <sheetView zoomScale="150" zoomScaleNormal="150" workbookViewId="0">
      <selection sqref="A1:H37"/>
    </sheetView>
  </sheetViews>
  <sheetFormatPr baseColWidth="10" defaultRowHeight="16" x14ac:dyDescent="0.2"/>
  <cols>
    <col min="1" max="1" width="21.6640625" customWidth="1"/>
    <col min="2" max="2" width="24.33203125" customWidth="1"/>
  </cols>
  <sheetData>
    <row r="1" spans="1:8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2">
      <c r="A3" s="27" t="s">
        <v>73</v>
      </c>
      <c r="B3" s="27"/>
      <c r="C3" s="27"/>
      <c r="D3" s="27"/>
      <c r="E3" s="27"/>
      <c r="F3" s="27"/>
      <c r="G3" s="27"/>
      <c r="H3" s="27"/>
    </row>
    <row r="4" spans="1:8" x14ac:dyDescent="0.2">
      <c r="A4" t="s">
        <v>1</v>
      </c>
      <c r="B4" s="1">
        <v>45261</v>
      </c>
      <c r="C4" s="2" t="s">
        <v>2</v>
      </c>
      <c r="D4" s="1">
        <v>45291</v>
      </c>
      <c r="F4" s="3"/>
    </row>
    <row r="6" spans="1:8" x14ac:dyDescent="0.2">
      <c r="C6" s="27" t="s">
        <v>3</v>
      </c>
      <c r="D6" s="28"/>
      <c r="E6" s="27" t="s">
        <v>4</v>
      </c>
      <c r="F6" s="27"/>
      <c r="G6" s="27"/>
      <c r="H6" s="27"/>
    </row>
    <row r="7" spans="1:8" x14ac:dyDescent="0.2">
      <c r="A7" t="s">
        <v>5</v>
      </c>
      <c r="B7" s="4" t="s">
        <v>74</v>
      </c>
      <c r="D7" s="5">
        <v>32.619999999999997</v>
      </c>
      <c r="F7" s="5">
        <v>8595.9699999999993</v>
      </c>
      <c r="H7" s="5"/>
    </row>
    <row r="8" spans="1:8" x14ac:dyDescent="0.2">
      <c r="D8" s="5"/>
      <c r="E8" s="5"/>
      <c r="F8" s="5"/>
      <c r="G8" s="5"/>
    </row>
    <row r="9" spans="1:8" x14ac:dyDescent="0.2">
      <c r="A9" t="s">
        <v>6</v>
      </c>
      <c r="B9" t="s">
        <v>16</v>
      </c>
      <c r="C9" s="5">
        <v>25</v>
      </c>
      <c r="D9" s="5"/>
      <c r="E9" s="5"/>
      <c r="F9" s="5"/>
      <c r="G9" s="5"/>
    </row>
    <row r="10" spans="1:8" x14ac:dyDescent="0.2">
      <c r="B10" t="s">
        <v>42</v>
      </c>
      <c r="C10" s="5">
        <v>15</v>
      </c>
      <c r="D10" s="5"/>
      <c r="E10" s="5"/>
      <c r="F10" s="5"/>
      <c r="G10" s="5"/>
    </row>
    <row r="11" spans="1:8" x14ac:dyDescent="0.2">
      <c r="B11" t="s">
        <v>75</v>
      </c>
      <c r="C11" s="5">
        <v>15.8</v>
      </c>
      <c r="D11" s="5"/>
      <c r="E11" s="5"/>
      <c r="F11" s="5"/>
      <c r="G11" s="5"/>
    </row>
    <row r="12" spans="1:8" x14ac:dyDescent="0.2">
      <c r="B12" t="s">
        <v>76</v>
      </c>
      <c r="C12" s="5">
        <v>110</v>
      </c>
      <c r="D12" s="5"/>
      <c r="E12" s="5"/>
      <c r="F12" s="5"/>
      <c r="G12" s="5"/>
    </row>
    <row r="13" spans="1:8" x14ac:dyDescent="0.2">
      <c r="B13" t="s">
        <v>77</v>
      </c>
      <c r="C13" s="5">
        <v>318</v>
      </c>
      <c r="D13" s="5"/>
      <c r="E13" s="5"/>
      <c r="F13" s="5"/>
      <c r="G13" s="5"/>
    </row>
    <row r="14" spans="1:8" x14ac:dyDescent="0.2">
      <c r="B14" t="s">
        <v>7</v>
      </c>
      <c r="C14" s="5">
        <v>114.5</v>
      </c>
      <c r="D14" s="5"/>
      <c r="E14" s="5"/>
      <c r="F14" s="5"/>
      <c r="G14" s="5"/>
    </row>
    <row r="15" spans="1:8" x14ac:dyDescent="0.2">
      <c r="B15" t="s">
        <v>53</v>
      </c>
      <c r="C15" s="5">
        <v>356.2</v>
      </c>
      <c r="D15" s="5"/>
      <c r="E15" s="5"/>
      <c r="F15" s="5"/>
      <c r="G15" s="5"/>
    </row>
    <row r="16" spans="1:8" x14ac:dyDescent="0.2">
      <c r="C16" s="5"/>
      <c r="D16" s="5"/>
      <c r="E16" s="5"/>
      <c r="F16" s="5"/>
      <c r="G16" s="5"/>
    </row>
    <row r="17" spans="1:8" x14ac:dyDescent="0.2">
      <c r="A17" t="s">
        <v>6</v>
      </c>
      <c r="C17" s="5"/>
      <c r="D17" s="5">
        <f>SUM(C9:C16)</f>
        <v>954.5</v>
      </c>
      <c r="E17" s="5"/>
      <c r="F17" s="5">
        <v>950</v>
      </c>
      <c r="G17" s="5"/>
      <c r="H17" s="5"/>
    </row>
    <row r="18" spans="1:8" x14ac:dyDescent="0.2">
      <c r="C18" s="5"/>
      <c r="D18" s="5"/>
      <c r="E18" s="5"/>
      <c r="F18" s="5"/>
      <c r="G18" s="5"/>
    </row>
    <row r="19" spans="1:8" x14ac:dyDescent="0.2">
      <c r="A19" t="s">
        <v>8</v>
      </c>
      <c r="C19" s="5">
        <v>0</v>
      </c>
      <c r="D19" s="5"/>
      <c r="E19" s="5"/>
      <c r="F19" s="5">
        <v>0</v>
      </c>
      <c r="G19" s="5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2" spans="1:8" x14ac:dyDescent="0.2">
      <c r="A22" t="s">
        <v>9</v>
      </c>
      <c r="C22" s="5"/>
      <c r="D22" s="5">
        <f>SUM(D17)</f>
        <v>954.5</v>
      </c>
      <c r="E22" s="5"/>
      <c r="F22" s="5">
        <v>950</v>
      </c>
      <c r="G22" s="5"/>
      <c r="H22" s="5"/>
    </row>
    <row r="23" spans="1:8" x14ac:dyDescent="0.2">
      <c r="C23" s="5"/>
      <c r="D23" s="5"/>
      <c r="E23" s="5"/>
      <c r="F23" s="5"/>
      <c r="G23" s="5"/>
    </row>
    <row r="24" spans="1:8" x14ac:dyDescent="0.2">
      <c r="A24" t="s">
        <v>10</v>
      </c>
      <c r="C24" s="5"/>
      <c r="D24" s="5"/>
      <c r="E24" s="5" t="s">
        <v>15</v>
      </c>
      <c r="F24" s="5">
        <v>9.81</v>
      </c>
      <c r="G24" s="5"/>
    </row>
    <row r="25" spans="1:8" x14ac:dyDescent="0.2">
      <c r="C25" s="5"/>
      <c r="D25" s="5"/>
      <c r="E25" s="5"/>
      <c r="F25" s="5"/>
      <c r="G25" s="5"/>
    </row>
    <row r="26" spans="1:8" x14ac:dyDescent="0.2">
      <c r="C26" s="5"/>
      <c r="D26" s="5"/>
      <c r="E26" s="5"/>
      <c r="F26" s="5"/>
      <c r="G26" s="5"/>
    </row>
    <row r="27" spans="1:8" x14ac:dyDescent="0.2">
      <c r="A27" t="s">
        <v>11</v>
      </c>
      <c r="C27" s="5">
        <v>0</v>
      </c>
      <c r="D27" s="5"/>
      <c r="E27" s="5"/>
      <c r="F27" s="5">
        <v>0</v>
      </c>
      <c r="G27" s="5"/>
    </row>
    <row r="28" spans="1:8" x14ac:dyDescent="0.2">
      <c r="C28" s="5"/>
      <c r="D28" s="5"/>
      <c r="E28" s="5"/>
      <c r="F28" s="5"/>
      <c r="G28" s="5"/>
    </row>
    <row r="29" spans="1:8" x14ac:dyDescent="0.2">
      <c r="A29" t="s">
        <v>12</v>
      </c>
      <c r="C29" s="5"/>
      <c r="D29" s="5">
        <f>SUM(F22+C24)</f>
        <v>950</v>
      </c>
      <c r="E29" s="5"/>
      <c r="F29" s="5">
        <f>SUM(F24:F27)</f>
        <v>9.81</v>
      </c>
      <c r="G29" s="5"/>
      <c r="H29" s="5"/>
    </row>
    <row r="32" spans="1:8" x14ac:dyDescent="0.2">
      <c r="A32" t="s">
        <v>13</v>
      </c>
      <c r="B32" s="3">
        <v>45291</v>
      </c>
      <c r="D32" s="5">
        <f>SUM(D7-D22+D29)</f>
        <v>28.120000000000005</v>
      </c>
      <c r="F32" s="5">
        <f>SUM(F7-F22+F29)</f>
        <v>7655.78</v>
      </c>
      <c r="H32" s="5"/>
    </row>
    <row r="34" spans="1:8" x14ac:dyDescent="0.2">
      <c r="A34" t="s">
        <v>14</v>
      </c>
      <c r="B34" s="3">
        <v>45291</v>
      </c>
      <c r="D34" s="5">
        <f>SUM(D32+D27-C19)</f>
        <v>28.120000000000005</v>
      </c>
      <c r="F34" s="5">
        <f>SUM(F32-F19+F27)</f>
        <v>7655.78</v>
      </c>
      <c r="H34" s="5"/>
    </row>
  </sheetData>
  <mergeCells count="5">
    <mergeCell ref="A1:H1"/>
    <mergeCell ref="A3:H3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April 23</vt:lpstr>
      <vt:lpstr>May 23</vt:lpstr>
      <vt:lpstr>June 23</vt:lpstr>
      <vt:lpstr>July 23</vt:lpstr>
      <vt:lpstr>Aug 23</vt:lpstr>
      <vt:lpstr>Sep 23</vt:lpstr>
      <vt:lpstr>Oct 23</vt:lpstr>
      <vt:lpstr>Nov 23</vt:lpstr>
      <vt:lpstr>Dec 23</vt:lpstr>
      <vt:lpstr>Jan 24</vt:lpstr>
      <vt:lpstr>Feb 24</vt:lpstr>
      <vt:lpstr>Mar 24</vt:lpstr>
      <vt:lpstr>Yr end Budget</vt:lpstr>
      <vt:lpstr>Cashbook</vt:lpstr>
      <vt:lpstr>'April 23'!Print_Area</vt:lpstr>
      <vt:lpstr>'Aug 23'!Print_Area</vt:lpstr>
      <vt:lpstr>'Feb 24'!Print_Area</vt:lpstr>
      <vt:lpstr>'May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Parish Clerk</cp:lastModifiedBy>
  <cp:lastPrinted>2024-03-02T11:58:22Z</cp:lastPrinted>
  <dcterms:created xsi:type="dcterms:W3CDTF">2022-12-05T10:33:29Z</dcterms:created>
  <dcterms:modified xsi:type="dcterms:W3CDTF">2024-03-31T11:31:30Z</dcterms:modified>
</cp:coreProperties>
</file>